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1_Budget &amp; Financial Analysis\Letter of the First\FY 2025\25_07_January\Final Letter and Statements for the Month\"/>
    </mc:Choice>
  </mc:AlternateContent>
  <xr:revisionPtr revIDLastSave="0" documentId="13_ncr:1_{F8C5CDE8-826C-4E78-8462-2B2C1B0A9C73}" xr6:coauthVersionLast="47" xr6:coauthVersionMax="47" xr10:uidLastSave="{00000000-0000-0000-0000-000000000000}"/>
  <bookViews>
    <workbookView xWindow="-28920" yWindow="-120" windowWidth="29040" windowHeight="15840" activeTab="1" xr2:uid="{00000000-000D-0000-FFFF-FFFF00000000}"/>
  </bookViews>
  <sheets>
    <sheet name="EX-E" sheetId="1" r:id="rId1"/>
    <sheet name="EX-F" sheetId="2" r:id="rId2"/>
    <sheet name="EX-G" sheetId="3" r:id="rId3"/>
    <sheet name="EX-H" sheetId="4" r:id="rId4"/>
    <sheet name="Carryforwards" sheetId="11" state="hidden" r:id="rId5"/>
    <sheet name="Appropriations" sheetId="12" state="hidden" r:id="rId6"/>
  </sheets>
  <definedNames>
    <definedName name="_Key1" hidden="1">#REF!</definedName>
    <definedName name="_Order1" hidden="1">255</definedName>
    <definedName name="_Regression_Int" localSheetId="3" hidden="1">1</definedName>
    <definedName name="_Sort" hidden="1">#REF!</definedName>
    <definedName name="_Table1_In1" hidden="1">#REF!</definedName>
    <definedName name="_Table1_Out" hidden="1">#REF!</definedName>
    <definedName name="BUDAPP">'EX-H'!$F$38</definedName>
    <definedName name="CATEGORY">#REF!</definedName>
    <definedName name="DOTEXP">'EX-H'!$A$17:$G$36</definedName>
    <definedName name="FEDGRNTS">#REF!</definedName>
    <definedName name="INCAPP">'EX-H'!$D$38</definedName>
    <definedName name="INITAPP">'EX-H'!$C$46:$C$50</definedName>
    <definedName name="INTINC">#REF!</definedName>
    <definedName name="LICPERM">#REF!</definedName>
    <definedName name="LKUPAGCY">#REF!</definedName>
    <definedName name="LKUPTABLE">#REF!</definedName>
    <definedName name="LUDOTTAB">#REF!</definedName>
    <definedName name="LUGFTABL">#REF!</definedName>
    <definedName name="MAIN">#REF!</definedName>
    <definedName name="MOTORVE">#REF!</definedName>
    <definedName name="_xlnm.Print_Area" localSheetId="0">'EX-E'!$A$1:$C$33</definedName>
    <definedName name="_xlnm.Print_Area" localSheetId="1">'EX-F'!$A$1:$E$41</definedName>
    <definedName name="_xlnm.Print_Area" localSheetId="2">'EX-G'!$A$1:$K$47</definedName>
    <definedName name="_xlnm.Print_Area" localSheetId="3">'EX-H'!$A$1:$O$43</definedName>
    <definedName name="Print_Area_MI" localSheetId="3">'EX-H'!$A$2:$J$43</definedName>
    <definedName name="TRANSFER">#REF!</definedName>
    <definedName name="UNAGCY">#REF!</definedName>
    <definedName name="UNEXPAPP">'EX-H'!$K$42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7" i="3" l="1"/>
  <c r="K35" i="3"/>
  <c r="K33" i="3"/>
  <c r="I37" i="3"/>
  <c r="I35" i="3"/>
  <c r="I33" i="3"/>
  <c r="I30" i="3"/>
  <c r="A5" i="4" l="1"/>
  <c r="A4" i="2"/>
  <c r="M39" i="12" l="1"/>
  <c r="M38" i="12"/>
  <c r="M37" i="12"/>
  <c r="E36" i="11" l="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D36" i="11"/>
  <c r="D25" i="11"/>
  <c r="D35" i="11"/>
  <c r="D34" i="11"/>
  <c r="D33" i="11"/>
  <c r="D32" i="11"/>
  <c r="D31" i="11"/>
  <c r="D30" i="11"/>
  <c r="D29" i="11"/>
  <c r="D28" i="11"/>
  <c r="D27" i="11"/>
  <c r="D26" i="11"/>
  <c r="D24" i="11"/>
  <c r="D23" i="11"/>
  <c r="D22" i="11"/>
  <c r="C37" i="11"/>
  <c r="N36" i="12"/>
  <c r="N35" i="12"/>
  <c r="N34" i="12"/>
  <c r="N33" i="12"/>
  <c r="N32" i="12"/>
  <c r="N31" i="12"/>
  <c r="N30" i="12"/>
  <c r="N29" i="12"/>
  <c r="N28" i="12"/>
  <c r="N27" i="12"/>
  <c r="N26" i="12"/>
  <c r="N25" i="12"/>
  <c r="N24" i="12"/>
  <c r="N23" i="12"/>
  <c r="N22" i="12"/>
  <c r="N21" i="12"/>
  <c r="N20" i="12"/>
  <c r="N19" i="12"/>
  <c r="N18" i="12"/>
  <c r="N17" i="12"/>
  <c r="N16" i="12"/>
  <c r="N15" i="12"/>
  <c r="N14" i="12"/>
  <c r="N13" i="12"/>
  <c r="N12" i="12"/>
  <c r="N11" i="12"/>
  <c r="N10" i="12"/>
  <c r="N9" i="12"/>
  <c r="N8" i="12"/>
  <c r="O36" i="12"/>
  <c r="O35" i="12"/>
  <c r="O34" i="12"/>
  <c r="O33" i="12"/>
  <c r="O32" i="12"/>
  <c r="O31" i="12"/>
  <c r="O30" i="12"/>
  <c r="O29" i="12"/>
  <c r="O28" i="12"/>
  <c r="O27" i="12"/>
  <c r="O26" i="12"/>
  <c r="O25" i="12"/>
  <c r="O24" i="12"/>
  <c r="O23" i="12"/>
  <c r="O22" i="12"/>
  <c r="O21" i="12"/>
  <c r="O20" i="12"/>
  <c r="O19" i="12"/>
  <c r="O18" i="12"/>
  <c r="O17" i="12"/>
  <c r="O16" i="12"/>
  <c r="O15" i="12"/>
  <c r="O14" i="12"/>
  <c r="O13" i="12"/>
  <c r="O12" i="12"/>
  <c r="O11" i="12"/>
  <c r="O10" i="12"/>
  <c r="O9" i="12"/>
  <c r="O8" i="12"/>
  <c r="O7" i="12"/>
  <c r="O6" i="12"/>
  <c r="O5" i="12"/>
  <c r="O4" i="12"/>
  <c r="O3" i="12"/>
  <c r="O2" i="12"/>
  <c r="N7" i="12"/>
  <c r="N6" i="12"/>
  <c r="N5" i="12"/>
  <c r="N4" i="12"/>
  <c r="N2" i="12"/>
  <c r="O24" i="11" l="1"/>
  <c r="O23" i="11"/>
  <c r="O22" i="11"/>
  <c r="P14" i="11"/>
  <c r="O19" i="11"/>
  <c r="O18" i="11"/>
  <c r="O17" i="11"/>
  <c r="O21" i="11" s="1"/>
  <c r="P13" i="11" l="1"/>
  <c r="P12" i="11"/>
  <c r="P11" i="11"/>
  <c r="P10" i="11"/>
  <c r="P9" i="11"/>
  <c r="P8" i="11"/>
  <c r="P7" i="11"/>
  <c r="P6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Salwen, Carolyn</author>
  </authors>
  <commentList>
    <comment ref="E57" authorId="0" shapeId="0" xr:uid="{9DD330F7-E416-4FD8-B736-4630F2E69DD9}">
      <text>
        <r>
          <rPr>
            <b/>
            <sz val="9"/>
            <color indexed="81"/>
            <rFont val="Tahoma"/>
            <family val="2"/>
          </rPr>
          <t>Salwen, Carolyn:</t>
        </r>
        <r>
          <rPr>
            <sz val="9"/>
            <color indexed="81"/>
            <rFont val="Tahoma"/>
            <family val="2"/>
          </rPr>
          <t xml:space="preserve">
Beg Bal Difference</t>
        </r>
      </text>
    </comment>
  </commentList>
</comments>
</file>

<file path=xl/sharedStrings.xml><?xml version="1.0" encoding="utf-8"?>
<sst xmlns="http://schemas.openxmlformats.org/spreadsheetml/2006/main" count="477" uniqueCount="179">
  <si>
    <t>STATE OF CONNECTICUT TRANSPORTATION FUND</t>
  </si>
  <si>
    <t>BALANCE SHEET</t>
  </si>
  <si>
    <t>(In Thousands)</t>
  </si>
  <si>
    <t>Exhibit E</t>
  </si>
  <si>
    <t>ASSETS</t>
  </si>
  <si>
    <t>Unrealized Revenue - Exhibit G</t>
  </si>
  <si>
    <t>Total Assets</t>
  </si>
  <si>
    <t>Unappropriated Surplus - Exhibit F</t>
  </si>
  <si>
    <t>ANALYSIS OF UNAPPROPRIATED SURPLUS</t>
  </si>
  <si>
    <t>Exhibit F</t>
  </si>
  <si>
    <t>Budgetary</t>
  </si>
  <si>
    <t>Other</t>
  </si>
  <si>
    <t>Budget</t>
  </si>
  <si>
    <t>Increases</t>
  </si>
  <si>
    <t>Revised</t>
  </si>
  <si>
    <t>Plan</t>
  </si>
  <si>
    <t>(Decreases)</t>
  </si>
  <si>
    <t>Estimates</t>
  </si>
  <si>
    <t>BUDGETED REVENUE - EXHIBIT G</t>
  </si>
  <si>
    <t>Taxes</t>
  </si>
  <si>
    <t>Other Revenue</t>
  </si>
  <si>
    <t xml:space="preserve">    Total Budgeted Revenue</t>
  </si>
  <si>
    <t>APPROPRIATIONS - EXHIBIT H</t>
  </si>
  <si>
    <t>Continued from Prior Year</t>
  </si>
  <si>
    <t xml:space="preserve">    Current Year Appropriations</t>
  </si>
  <si>
    <t>Estimated Lapses</t>
  </si>
  <si>
    <t>Restricted Grants Affecting Surplus</t>
  </si>
  <si>
    <t xml:space="preserve">    Net Appropriations</t>
  </si>
  <si>
    <t xml:space="preserve">    Surplus from Operations</t>
  </si>
  <si>
    <t>STATEMENT OF ESTIMATED AND REALIZED REVENUE</t>
  </si>
  <si>
    <t>Exhibit G</t>
  </si>
  <si>
    <t xml:space="preserve">  Increases</t>
  </si>
  <si>
    <t>Estimated</t>
  </si>
  <si>
    <t xml:space="preserve">   or</t>
  </si>
  <si>
    <t>Realized</t>
  </si>
  <si>
    <t>Unrealized</t>
  </si>
  <si>
    <t>Revenue</t>
  </si>
  <si>
    <t>TAXES</t>
  </si>
  <si>
    <t>Oil Companies</t>
  </si>
  <si>
    <t xml:space="preserve">   Totals</t>
  </si>
  <si>
    <t xml:space="preserve">    Net Taxes</t>
  </si>
  <si>
    <t>OTHER REVENUE</t>
  </si>
  <si>
    <t>Motor Vehicle Receipts</t>
  </si>
  <si>
    <t>Licenses, Permits and Fees</t>
  </si>
  <si>
    <t>Interest Income</t>
  </si>
  <si>
    <t>STATEMENT OF APPROPRIATIONS AND EXPENDITURES</t>
  </si>
  <si>
    <t>Exhibit H</t>
  </si>
  <si>
    <t>or</t>
  </si>
  <si>
    <t>Additional</t>
  </si>
  <si>
    <t>Total</t>
  </si>
  <si>
    <t>Appropriations</t>
  </si>
  <si>
    <t>Requirements</t>
  </si>
  <si>
    <t>Expenditures</t>
  </si>
  <si>
    <t>Department of Transportation</t>
  </si>
  <si>
    <t>Reserve for Salary Adjustments</t>
  </si>
  <si>
    <t>Unemployment Compensation</t>
  </si>
  <si>
    <t>Insurance Recoveries</t>
  </si>
  <si>
    <t>Unallocated</t>
  </si>
  <si>
    <t>Total Budgeted Appropriations</t>
  </si>
  <si>
    <t>Workers' Compensation Claims</t>
  </si>
  <si>
    <t>Cash and Short Term Investments</t>
  </si>
  <si>
    <t>Federal Grants</t>
  </si>
  <si>
    <t>Less Refunds of Taxes</t>
  </si>
  <si>
    <t>Less Refunds of Payments</t>
  </si>
  <si>
    <t>State Employees Health Service</t>
  </si>
  <si>
    <t xml:space="preserve">    Net Other Revenue</t>
  </si>
  <si>
    <t>DMV35000</t>
  </si>
  <si>
    <t>DOT57000</t>
  </si>
  <si>
    <t>OTT14000</t>
  </si>
  <si>
    <t>OPM20000</t>
  </si>
  <si>
    <t>DAS23000</t>
  </si>
  <si>
    <t>OSC15000</t>
  </si>
  <si>
    <t>SID</t>
  </si>
  <si>
    <t xml:space="preserve">Motor Fuels Tax </t>
  </si>
  <si>
    <t>Transfer to Emissions Enterprise Fund</t>
  </si>
  <si>
    <t>Transfer to TSB Projects Account</t>
  </si>
  <si>
    <t>Liabilities</t>
  </si>
  <si>
    <t>Sales Tax DMV</t>
  </si>
  <si>
    <t>Accrued Taxes Receivable</t>
  </si>
  <si>
    <t>Amount</t>
  </si>
  <si>
    <t>Fund</t>
  </si>
  <si>
    <t>Source</t>
  </si>
  <si>
    <t xml:space="preserve">Continued </t>
  </si>
  <si>
    <t>and Initial</t>
  </si>
  <si>
    <t>APPROPRIATIONS, LIABILITIES AND SURPLUS</t>
  </si>
  <si>
    <t>Total Appropriations, Liabilities and Surplus</t>
  </si>
  <si>
    <t xml:space="preserve"> Lapses</t>
  </si>
  <si>
    <t>Unexpended</t>
  </si>
  <si>
    <t>Unexpended Appropriations - Exhibit H</t>
  </si>
  <si>
    <t>Department of Administrative Services</t>
  </si>
  <si>
    <t>Budgeted Appropriations</t>
  </si>
  <si>
    <t>Non-Functional-Change to Accruals</t>
  </si>
  <si>
    <t>Transfer to/from Other Funds</t>
  </si>
  <si>
    <t>Department of Motor Vehicles</t>
  </si>
  <si>
    <t>Debt Service - State Treasurer</t>
  </si>
  <si>
    <t xml:space="preserve">Insurance - Group Life </t>
  </si>
  <si>
    <t>Employers Social Security Tax</t>
  </si>
  <si>
    <t>DEP43000</t>
  </si>
  <si>
    <t>Department of Energy and Environmental Protection</t>
  </si>
  <si>
    <t>Sales and Use Tax</t>
  </si>
  <si>
    <t>Other Post Employment Benefits</t>
  </si>
  <si>
    <t>SERS Defined Contribution Match</t>
  </si>
  <si>
    <t>SERS Contributions- Normal Cost</t>
  </si>
  <si>
    <t>SERS Contributions-UAL</t>
  </si>
  <si>
    <t>Due from Other Funds</t>
  </si>
  <si>
    <t>Office of Policy and Management</t>
  </si>
  <si>
    <t>Higher Ed Alternatve Ret Syst</t>
  </si>
  <si>
    <t>Highway Use</t>
  </si>
  <si>
    <t xml:space="preserve"> </t>
  </si>
  <si>
    <t>FY</t>
  </si>
  <si>
    <t>Agency</t>
  </si>
  <si>
    <t>Title</t>
  </si>
  <si>
    <t>Reference</t>
  </si>
  <si>
    <t>Purpose / Notes</t>
  </si>
  <si>
    <t>Other Expenses</t>
  </si>
  <si>
    <t>PA 22-118 Sec. 12(b)(71)</t>
  </si>
  <si>
    <t>Vouchers for electric vehicles</t>
  </si>
  <si>
    <t>PA 22-118 Sec. 12(b)(11)</t>
  </si>
  <si>
    <t>Per 12(e) of PA 22-118, carry forward unexpended balance of Section 308(b)(11) of PA 21-2 JSS, to conduct a feasibility study and develop an operational plan concerning ground transportation in easter Connecticut. - NOT included on initial B-1 spreadsheet to OSC</t>
  </si>
  <si>
    <t>Personal Services</t>
  </si>
  <si>
    <t>PA 22-118 Sec. 12(b)(74)</t>
  </si>
  <si>
    <t>Interim staff support for implementing fedderal infrastructure bill</t>
  </si>
  <si>
    <t>Rail Operations</t>
  </si>
  <si>
    <t>Pay-As-You-Go Transportation Projects</t>
  </si>
  <si>
    <t>PA 22-118 Sec. 18(a)</t>
  </si>
  <si>
    <t>IIJA Match</t>
  </si>
  <si>
    <t>Bus Operations</t>
  </si>
  <si>
    <t>PA 22-118 Sec. 18(b)</t>
  </si>
  <si>
    <t>Port Authority</t>
  </si>
  <si>
    <t>PA 22-118 Sec. 31</t>
  </si>
  <si>
    <t>Dredging Study</t>
  </si>
  <si>
    <t>PA 22-118 Sec. 38</t>
  </si>
  <si>
    <t>Public Safety Related to Free Bus Service</t>
  </si>
  <si>
    <t>Equipment</t>
  </si>
  <si>
    <t xml:space="preserve">Unliquidated Balances </t>
  </si>
  <si>
    <t>CGS Sec. 4-89(e)</t>
  </si>
  <si>
    <t>Annual CF required per CGS</t>
  </si>
  <si>
    <t>Minor Capital Projects</t>
  </si>
  <si>
    <t>All Balances 4-89(b)</t>
  </si>
  <si>
    <t>CGS Sec. 4-89(b)</t>
  </si>
  <si>
    <t>Highway Planning &amp; Research</t>
  </si>
  <si>
    <t>All Balances 4-89(e)</t>
  </si>
  <si>
    <t>Amount (up to)</t>
  </si>
  <si>
    <t>Ref.</t>
  </si>
  <si>
    <t>Purpose</t>
  </si>
  <si>
    <t>Destination</t>
  </si>
  <si>
    <t>Already</t>
  </si>
  <si>
    <t>Remaining</t>
  </si>
  <si>
    <t>Authorization</t>
  </si>
  <si>
    <t>Transmitted</t>
  </si>
  <si>
    <t>Insurance and Risk Mgmt Operations</t>
  </si>
  <si>
    <t>CGS Sec. 4-89(c)</t>
  </si>
  <si>
    <t>DMV Modernization</t>
  </si>
  <si>
    <t>Unexpended balance</t>
  </si>
  <si>
    <t>Transportation Asset Management</t>
  </si>
  <si>
    <t>Up to $3,000,000</t>
  </si>
  <si>
    <t>Discretionary Carryforwards</t>
  </si>
  <si>
    <t>Statutory Carryforwards</t>
  </si>
  <si>
    <t>OPM20100</t>
  </si>
  <si>
    <t>Reserve for Salary Adjustment</t>
  </si>
  <si>
    <t>SA 21-15 Sec. 17(b)</t>
  </si>
  <si>
    <t>Collective Bargaining Agreement Costs</t>
  </si>
  <si>
    <t>Carryforward of FY 2021 Lapses</t>
  </si>
  <si>
    <t>KK_APP_BD</t>
  </si>
  <si>
    <t>Speed Type</t>
  </si>
  <si>
    <t>Set Options</t>
  </si>
  <si>
    <t>USD</t>
  </si>
  <si>
    <t>Mapping</t>
  </si>
  <si>
    <t>Misc Adjustments</t>
  </si>
  <si>
    <t>Due To Other Funds</t>
  </si>
  <si>
    <t>Surplus, July 1, 2024</t>
  </si>
  <si>
    <t xml:space="preserve">    Projected Surplus, June 30, 2025</t>
  </si>
  <si>
    <t>Reserved to Reduce STO Indebtedness</t>
  </si>
  <si>
    <t>.</t>
  </si>
  <si>
    <t>AS OF NOVEMBER 30, 2024</t>
  </si>
  <si>
    <t>FOR THE FOUR MONTHS ENDED NOVEMBER 30, 2024</t>
  </si>
  <si>
    <t>Debt Service Paydown</t>
  </si>
  <si>
    <t>FY24 Surplus Reserve for Debt Service Paydown</t>
  </si>
  <si>
    <t>Miscellaneous Adjustments: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</si>
</sst>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#,##0.0_);\(#,##0.0\)"/>
    <numFmt numFmtId="167" formatCode=";;;"/>
    <numFmt numFmtId="168" formatCode="General_)"/>
    <numFmt numFmtId="169" formatCode="0_);\(0\)"/>
  </numFmts>
  <fonts count="36" x14ac:knownFonts="1">
    <font>
      <sz val="10"/>
      <name val="Helv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10"/>
      <name val="Times New Roman"/>
      <family val="1"/>
    </font>
    <font>
      <u val="singleAccounting"/>
      <sz val="10"/>
      <name val="Times New Roman"/>
      <family val="1"/>
    </font>
    <font>
      <b/>
      <sz val="10"/>
      <name val="Times New Roman"/>
      <family val="1"/>
    </font>
    <font>
      <b/>
      <u/>
      <sz val="11"/>
      <name val="Times New Roman"/>
      <family val="1"/>
    </font>
    <font>
      <u val="singleAccounting"/>
      <sz val="11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u/>
      <sz val="12"/>
      <name val="Times New Roman"/>
      <family val="1"/>
    </font>
    <font>
      <u val="singleAccounting"/>
      <sz val="12"/>
      <name val="Times New Roman"/>
      <family val="1"/>
    </font>
    <font>
      <b/>
      <u/>
      <sz val="9"/>
      <name val="Times New Roman"/>
      <family val="1"/>
    </font>
    <font>
      <b/>
      <u val="singleAccounting"/>
      <sz val="10"/>
      <name val="Times New Roman"/>
      <family val="1"/>
    </font>
    <font>
      <b/>
      <u val="singleAccounting"/>
      <sz val="12"/>
      <name val="Times New Roman"/>
      <family val="1"/>
    </font>
    <font>
      <b/>
      <u val="singleAccounting"/>
      <sz val="11"/>
      <name val="Times New Roman"/>
      <family val="1"/>
    </font>
    <font>
      <sz val="8"/>
      <name val="Helv"/>
    </font>
    <font>
      <b/>
      <u val="doubleAccounting"/>
      <sz val="12"/>
      <name val="Times New Roman"/>
      <family val="1"/>
    </font>
    <font>
      <sz val="10"/>
      <name val="MS Sans Serif"/>
      <family val="2"/>
    </font>
    <font>
      <sz val="10"/>
      <color theme="1"/>
      <name val="Times New Roman"/>
      <family val="1"/>
    </font>
    <font>
      <sz val="11"/>
      <color indexed="8"/>
      <name val="Calibri"/>
      <family val="2"/>
      <scheme val="minor"/>
    </font>
    <font>
      <sz val="10"/>
      <color rgb="FFFF0000"/>
      <name val="Times New Roman"/>
      <family val="1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0"/>
      <name val="Helv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indexed="64"/>
      </bottom>
      <diagonal/>
    </border>
  </borders>
  <cellStyleXfs count="8">
    <xf numFmtId="37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7" fillId="0" borderId="0" applyNumberFormat="0" applyFont="0" applyFill="0" applyBorder="0" applyAlignment="0" applyProtection="0">
      <alignment horizontal="left"/>
    </xf>
    <xf numFmtId="43" fontId="1" fillId="0" borderId="0" applyFont="0" applyFill="0" applyBorder="0" applyAlignment="0" applyProtection="0"/>
    <xf numFmtId="0" fontId="29" fillId="0" borderId="0"/>
    <xf numFmtId="168" fontId="35" fillId="0" borderId="0"/>
    <xf numFmtId="0" fontId="3" fillId="0" borderId="0"/>
  </cellStyleXfs>
  <cellXfs count="142">
    <xf numFmtId="37" fontId="0" fillId="0" borderId="0" xfId="0"/>
    <xf numFmtId="37" fontId="7" fillId="0" borderId="0" xfId="0" applyFont="1"/>
    <xf numFmtId="37" fontId="5" fillId="0" borderId="0" xfId="0" applyFont="1" applyAlignment="1">
      <alignment horizontal="left"/>
    </xf>
    <xf numFmtId="37" fontId="4" fillId="0" borderId="0" xfId="0" applyFont="1"/>
    <xf numFmtId="37" fontId="8" fillId="0" borderId="0" xfId="0" applyFont="1" applyAlignment="1">
      <alignment horizontal="left"/>
    </xf>
    <xf numFmtId="37" fontId="8" fillId="0" borderId="0" xfId="0" applyFont="1"/>
    <xf numFmtId="37" fontId="6" fillId="0" borderId="0" xfId="0" applyFont="1" applyAlignment="1">
      <alignment horizontal="left"/>
    </xf>
    <xf numFmtId="37" fontId="6" fillId="0" borderId="0" xfId="0" applyFont="1"/>
    <xf numFmtId="37" fontId="5" fillId="0" borderId="0" xfId="0" quotePrefix="1" applyFont="1" applyAlignment="1">
      <alignment horizontal="left"/>
    </xf>
    <xf numFmtId="165" fontId="4" fillId="0" borderId="0" xfId="1" applyNumberFormat="1" applyFont="1"/>
    <xf numFmtId="37" fontId="10" fillId="0" borderId="0" xfId="0" applyFont="1"/>
    <xf numFmtId="37" fontId="13" fillId="0" borderId="0" xfId="0" applyFont="1"/>
    <xf numFmtId="37" fontId="14" fillId="0" borderId="0" xfId="0" applyFont="1" applyAlignment="1">
      <alignment horizontal="left"/>
    </xf>
    <xf numFmtId="37" fontId="6" fillId="0" borderId="0" xfId="0" applyFont="1" applyAlignment="1">
      <alignment horizontal="center"/>
    </xf>
    <xf numFmtId="37" fontId="14" fillId="0" borderId="0" xfId="0" applyFont="1" applyAlignment="1">
      <alignment horizontal="center"/>
    </xf>
    <xf numFmtId="165" fontId="8" fillId="0" borderId="0" xfId="1" applyNumberFormat="1" applyFont="1"/>
    <xf numFmtId="165" fontId="2" fillId="0" borderId="0" xfId="1" applyNumberFormat="1" applyFont="1"/>
    <xf numFmtId="165" fontId="2" fillId="0" borderId="0" xfId="1" quotePrefix="1" applyNumberFormat="1" applyFont="1" applyAlignment="1">
      <alignment horizontal="left"/>
    </xf>
    <xf numFmtId="37" fontId="7" fillId="0" borderId="0" xfId="0" applyFont="1" applyAlignment="1">
      <alignment horizontal="center"/>
    </xf>
    <xf numFmtId="37" fontId="16" fillId="0" borderId="0" xfId="0" applyFont="1" applyAlignment="1">
      <alignment horizontal="left"/>
    </xf>
    <xf numFmtId="37" fontId="6" fillId="0" borderId="0" xfId="0" quotePrefix="1" applyFont="1" applyAlignment="1">
      <alignment horizontal="left"/>
    </xf>
    <xf numFmtId="37" fontId="8" fillId="0" borderId="0" xfId="0" quotePrefix="1" applyFont="1" applyAlignment="1">
      <alignment horizontal="left"/>
    </xf>
    <xf numFmtId="41" fontId="15" fillId="0" borderId="0" xfId="1" applyNumberFormat="1" applyFont="1"/>
    <xf numFmtId="41" fontId="8" fillId="0" borderId="0" xfId="1" applyNumberFormat="1" applyFont="1"/>
    <xf numFmtId="42" fontId="8" fillId="0" borderId="0" xfId="2" applyNumberFormat="1" applyFont="1"/>
    <xf numFmtId="41" fontId="4" fillId="0" borderId="0" xfId="1" applyNumberFormat="1" applyFont="1"/>
    <xf numFmtId="41" fontId="12" fillId="0" borderId="0" xfId="1" applyNumberFormat="1" applyFont="1"/>
    <xf numFmtId="37" fontId="17" fillId="0" borderId="0" xfId="0" applyFont="1"/>
    <xf numFmtId="37" fontId="18" fillId="0" borderId="0" xfId="0" applyFont="1"/>
    <xf numFmtId="37" fontId="18" fillId="0" borderId="0" xfId="0" quotePrefix="1" applyFont="1" applyAlignment="1">
      <alignment horizontal="left"/>
    </xf>
    <xf numFmtId="37" fontId="19" fillId="0" borderId="0" xfId="0" applyFont="1" applyAlignment="1">
      <alignment horizontal="center"/>
    </xf>
    <xf numFmtId="37" fontId="19" fillId="0" borderId="0" xfId="0" quotePrefix="1" applyFont="1" applyAlignment="1">
      <alignment horizontal="center"/>
    </xf>
    <xf numFmtId="41" fontId="17" fillId="0" borderId="0" xfId="0" applyNumberFormat="1" applyFont="1"/>
    <xf numFmtId="41" fontId="20" fillId="0" borderId="0" xfId="0" applyNumberFormat="1" applyFont="1"/>
    <xf numFmtId="37" fontId="19" fillId="0" borderId="0" xfId="0" applyFont="1" applyAlignment="1">
      <alignment horizontal="left"/>
    </xf>
    <xf numFmtId="37" fontId="18" fillId="0" borderId="0" xfId="0" applyFont="1" applyAlignment="1">
      <alignment horizontal="left"/>
    </xf>
    <xf numFmtId="37" fontId="21" fillId="0" borderId="0" xfId="0" applyFont="1" applyAlignment="1">
      <alignment horizontal="centerContinuous"/>
    </xf>
    <xf numFmtId="37" fontId="21" fillId="0" borderId="0" xfId="0" applyFont="1" applyAlignment="1">
      <alignment horizontal="center"/>
    </xf>
    <xf numFmtId="42" fontId="22" fillId="0" borderId="0" xfId="2" applyNumberFormat="1" applyFont="1"/>
    <xf numFmtId="41" fontId="22" fillId="0" borderId="0" xfId="2" applyNumberFormat="1" applyFont="1"/>
    <xf numFmtId="164" fontId="17" fillId="0" borderId="0" xfId="1" applyNumberFormat="1" applyFont="1"/>
    <xf numFmtId="42" fontId="24" fillId="0" borderId="0" xfId="2" applyNumberFormat="1" applyFont="1"/>
    <xf numFmtId="37" fontId="11" fillId="0" borderId="0" xfId="0" applyFont="1"/>
    <xf numFmtId="42" fontId="23" fillId="0" borderId="0" xfId="0" applyNumberFormat="1" applyFont="1"/>
    <xf numFmtId="166" fontId="17" fillId="0" borderId="0" xfId="0" applyNumberFormat="1" applyFont="1"/>
    <xf numFmtId="37" fontId="19" fillId="0" borderId="0" xfId="0" applyFont="1" applyAlignment="1">
      <alignment horizontal="right"/>
    </xf>
    <xf numFmtId="43" fontId="17" fillId="0" borderId="0" xfId="1" applyFont="1"/>
    <xf numFmtId="43" fontId="23" fillId="0" borderId="0" xfId="1" applyFont="1" applyBorder="1" applyProtection="1"/>
    <xf numFmtId="43" fontId="20" fillId="0" borderId="0" xfId="1" applyFont="1"/>
    <xf numFmtId="42" fontId="26" fillId="0" borderId="0" xfId="0" applyNumberFormat="1" applyFont="1"/>
    <xf numFmtId="42" fontId="13" fillId="0" borderId="0" xfId="0" applyNumberFormat="1" applyFont="1"/>
    <xf numFmtId="43" fontId="4" fillId="0" borderId="0" xfId="1" applyFont="1" applyBorder="1"/>
    <xf numFmtId="165" fontId="3" fillId="0" borderId="0" xfId="1" applyNumberFormat="1" applyFont="1"/>
    <xf numFmtId="43" fontId="3" fillId="0" borderId="0" xfId="1" applyFont="1" applyAlignment="1">
      <alignment horizontal="center"/>
    </xf>
    <xf numFmtId="37" fontId="16" fillId="2" borderId="0" xfId="0" quotePrefix="1" applyFont="1" applyFill="1" applyAlignment="1">
      <alignment horizontal="left"/>
    </xf>
    <xf numFmtId="37" fontId="3" fillId="0" borderId="0" xfId="0" applyFont="1"/>
    <xf numFmtId="43" fontId="28" fillId="0" borderId="0" xfId="1" applyFont="1" applyAlignment="1">
      <alignment horizontal="center"/>
    </xf>
    <xf numFmtId="37" fontId="3" fillId="0" borderId="0" xfId="0" applyFont="1" applyAlignment="1">
      <alignment horizontal="center"/>
    </xf>
    <xf numFmtId="37" fontId="16" fillId="0" borderId="0" xfId="0" applyFont="1"/>
    <xf numFmtId="41" fontId="16" fillId="0" borderId="0" xfId="0" applyNumberFormat="1" applyFont="1"/>
    <xf numFmtId="37" fontId="30" fillId="0" borderId="0" xfId="0" applyFont="1"/>
    <xf numFmtId="41" fontId="3" fillId="0" borderId="0" xfId="0" applyNumberFormat="1" applyFont="1"/>
    <xf numFmtId="43" fontId="9" fillId="0" borderId="0" xfId="1" applyFont="1" applyFill="1" applyProtection="1"/>
    <xf numFmtId="37" fontId="0" fillId="0" borderId="1" xfId="0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37" fontId="0" fillId="0" borderId="1" xfId="0" applyBorder="1" applyAlignment="1">
      <alignment vertical="center" wrapText="1"/>
    </xf>
    <xf numFmtId="37" fontId="0" fillId="0" borderId="0" xfId="0" applyAlignment="1">
      <alignment vertical="center"/>
    </xf>
    <xf numFmtId="37" fontId="0" fillId="0" borderId="0" xfId="0" applyAlignment="1">
      <alignment horizontal="center" vertical="center"/>
    </xf>
    <xf numFmtId="37" fontId="0" fillId="0" borderId="0" xfId="0" applyAlignment="1">
      <alignment horizontal="left" vertical="center"/>
    </xf>
    <xf numFmtId="43" fontId="0" fillId="0" borderId="0" xfId="1" applyFont="1" applyAlignment="1">
      <alignment vertical="center"/>
    </xf>
    <xf numFmtId="37" fontId="0" fillId="0" borderId="0" xfId="0" applyAlignment="1">
      <alignment horizontal="left" vertical="center" wrapText="1"/>
    </xf>
    <xf numFmtId="37" fontId="0" fillId="0" borderId="2" xfId="0" applyBorder="1" applyAlignment="1">
      <alignment horizontal="center" vertical="center"/>
    </xf>
    <xf numFmtId="37" fontId="0" fillId="0" borderId="3" xfId="0" applyBorder="1" applyAlignment="1">
      <alignment vertical="center"/>
    </xf>
    <xf numFmtId="165" fontId="0" fillId="0" borderId="2" xfId="1" applyNumberFormat="1" applyFont="1" applyBorder="1" applyAlignment="1">
      <alignment horizontal="center" vertical="center"/>
    </xf>
    <xf numFmtId="37" fontId="0" fillId="0" borderId="3" xfId="0" applyBorder="1" applyAlignment="1">
      <alignment vertical="center" wrapText="1"/>
    </xf>
    <xf numFmtId="43" fontId="0" fillId="0" borderId="2" xfId="1" applyFont="1" applyBorder="1" applyAlignment="1">
      <alignment horizontal="center" vertical="center"/>
    </xf>
    <xf numFmtId="43" fontId="0" fillId="0" borderId="0" xfId="1" applyFont="1" applyFill="1" applyBorder="1" applyAlignment="1">
      <alignment horizontal="center" vertical="center"/>
    </xf>
    <xf numFmtId="43" fontId="0" fillId="0" borderId="3" xfId="1" applyFont="1" applyBorder="1" applyAlignment="1">
      <alignment vertical="center"/>
    </xf>
    <xf numFmtId="43" fontId="0" fillId="0" borderId="2" xfId="1" applyFont="1" applyFill="1" applyBorder="1" applyAlignment="1">
      <alignment horizontal="center" vertical="center"/>
    </xf>
    <xf numFmtId="37" fontId="0" fillId="0" borderId="0" xfId="0" applyAlignment="1">
      <alignment horizontal="center" vertical="center" wrapText="1"/>
    </xf>
    <xf numFmtId="37" fontId="0" fillId="0" borderId="3" xfId="0" applyBorder="1" applyAlignment="1">
      <alignment horizontal="left" vertical="center" wrapText="1"/>
    </xf>
    <xf numFmtId="165" fontId="0" fillId="0" borderId="2" xfId="1" applyNumberFormat="1" applyFont="1" applyFill="1" applyBorder="1" applyAlignment="1">
      <alignment horizontal="center" vertical="center"/>
    </xf>
    <xf numFmtId="43" fontId="0" fillId="0" borderId="0" xfId="1" applyFont="1" applyFill="1" applyAlignment="1">
      <alignment horizontal="center" vertical="center"/>
    </xf>
    <xf numFmtId="37" fontId="0" fillId="0" borderId="4" xfId="0" applyBorder="1" applyAlignment="1">
      <alignment horizontal="center" vertical="center"/>
    </xf>
    <xf numFmtId="37" fontId="0" fillId="0" borderId="5" xfId="0" applyBorder="1" applyAlignment="1">
      <alignment horizontal="center" vertical="center"/>
    </xf>
    <xf numFmtId="165" fontId="0" fillId="0" borderId="4" xfId="1" applyNumberFormat="1" applyFont="1" applyBorder="1" applyAlignment="1">
      <alignment horizontal="center" vertical="center"/>
    </xf>
    <xf numFmtId="37" fontId="0" fillId="0" borderId="5" xfId="0" applyBorder="1" applyAlignment="1">
      <alignment horizontal="center" vertical="center" wrapText="1"/>
    </xf>
    <xf numFmtId="43" fontId="0" fillId="0" borderId="4" xfId="1" applyFont="1" applyBorder="1" applyAlignment="1">
      <alignment horizontal="center" vertical="center"/>
    </xf>
    <xf numFmtId="43" fontId="0" fillId="0" borderId="1" xfId="1" applyFont="1" applyFill="1" applyBorder="1" applyAlignment="1">
      <alignment horizontal="center" vertical="center"/>
    </xf>
    <xf numFmtId="43" fontId="0" fillId="0" borderId="5" xfId="1" applyFont="1" applyBorder="1" applyAlignment="1">
      <alignment horizontal="center" vertical="center"/>
    </xf>
    <xf numFmtId="43" fontId="34" fillId="0" borderId="0" xfId="1" applyFont="1" applyFill="1" applyBorder="1" applyAlignment="1">
      <alignment horizontal="right" vertical="center" wrapText="1"/>
    </xf>
    <xf numFmtId="37" fontId="0" fillId="0" borderId="8" xfId="0" applyBorder="1" applyAlignment="1">
      <alignment horizontal="center" vertical="center"/>
    </xf>
    <xf numFmtId="43" fontId="0" fillId="0" borderId="7" xfId="1" applyFont="1" applyBorder="1" applyAlignment="1">
      <alignment horizontal="center" vertical="center"/>
    </xf>
    <xf numFmtId="43" fontId="0" fillId="0" borderId="8" xfId="1" applyFont="1" applyBorder="1" applyAlignment="1">
      <alignment horizontal="center" vertical="center"/>
    </xf>
    <xf numFmtId="37" fontId="34" fillId="0" borderId="0" xfId="0" applyFont="1" applyAlignment="1">
      <alignment horizontal="center" vertical="center"/>
    </xf>
    <xf numFmtId="37" fontId="34" fillId="0" borderId="2" xfId="0" applyFont="1" applyBorder="1" applyAlignment="1">
      <alignment horizontal="center" vertical="center"/>
    </xf>
    <xf numFmtId="37" fontId="0" fillId="0" borderId="3" xfId="0" applyBorder="1" applyAlignment="1">
      <alignment horizontal="center" vertical="center"/>
    </xf>
    <xf numFmtId="8" fontId="0" fillId="0" borderId="0" xfId="1" applyNumberFormat="1" applyFont="1" applyAlignment="1">
      <alignment vertical="center"/>
    </xf>
    <xf numFmtId="37" fontId="31" fillId="0" borderId="9" xfId="0" applyFont="1" applyBorder="1" applyAlignment="1">
      <alignment wrapText="1"/>
    </xf>
    <xf numFmtId="37" fontId="0" fillId="0" borderId="9" xfId="0" applyBorder="1" applyAlignment="1">
      <alignment wrapText="1"/>
    </xf>
    <xf numFmtId="4" fontId="31" fillId="0" borderId="9" xfId="0" applyNumberFormat="1" applyFont="1" applyBorder="1" applyAlignment="1">
      <alignment wrapText="1"/>
    </xf>
    <xf numFmtId="169" fontId="0" fillId="0" borderId="0" xfId="0" applyNumberFormat="1"/>
    <xf numFmtId="169" fontId="31" fillId="0" borderId="9" xfId="0" applyNumberFormat="1" applyFont="1" applyBorder="1" applyAlignment="1">
      <alignment wrapText="1"/>
    </xf>
    <xf numFmtId="169" fontId="0" fillId="0" borderId="0" xfId="0" applyNumberFormat="1" applyAlignment="1">
      <alignment horizontal="left"/>
    </xf>
    <xf numFmtId="37" fontId="0" fillId="0" borderId="0" xfId="0" applyAlignment="1">
      <alignment vertical="center" wrapText="1"/>
    </xf>
    <xf numFmtId="43" fontId="0" fillId="0" borderId="0" xfId="1" applyFont="1" applyFill="1" applyBorder="1" applyAlignment="1">
      <alignment vertical="center"/>
    </xf>
    <xf numFmtId="169" fontId="0" fillId="0" borderId="0" xfId="0" applyNumberFormat="1" applyAlignment="1">
      <alignment horizontal="center" vertical="center"/>
    </xf>
    <xf numFmtId="37" fontId="15" fillId="0" borderId="0" xfId="0" applyFont="1"/>
    <xf numFmtId="166" fontId="16" fillId="0" borderId="0" xfId="0" applyNumberFormat="1" applyFont="1"/>
    <xf numFmtId="165" fontId="8" fillId="0" borderId="1" xfId="1" applyNumberFormat="1" applyFont="1" applyBorder="1"/>
    <xf numFmtId="41" fontId="8" fillId="0" borderId="1" xfId="1" applyNumberFormat="1" applyFont="1" applyBorder="1"/>
    <xf numFmtId="41" fontId="12" fillId="0" borderId="0" xfId="1" applyNumberFormat="1" applyFont="1" applyFill="1"/>
    <xf numFmtId="37" fontId="7" fillId="0" borderId="0" xfId="0" quotePrefix="1" applyFont="1" applyAlignment="1">
      <alignment horizontal="center"/>
    </xf>
    <xf numFmtId="167" fontId="16" fillId="0" borderId="0" xfId="0" applyNumberFormat="1" applyFont="1"/>
    <xf numFmtId="42" fontId="16" fillId="0" borderId="0" xfId="2" applyNumberFormat="1" applyFont="1" applyProtection="1"/>
    <xf numFmtId="165" fontId="16" fillId="0" borderId="0" xfId="1" applyNumberFormat="1" applyFont="1" applyProtection="1"/>
    <xf numFmtId="43" fontId="16" fillId="0" borderId="0" xfId="1" applyFont="1" applyProtection="1"/>
    <xf numFmtId="41" fontId="16" fillId="0" borderId="1" xfId="0" applyNumberFormat="1" applyFont="1" applyBorder="1"/>
    <xf numFmtId="42" fontId="5" fillId="0" borderId="10" xfId="0" applyNumberFormat="1" applyFont="1" applyBorder="1"/>
    <xf numFmtId="42" fontId="16" fillId="0" borderId="0" xfId="0" applyNumberFormat="1" applyFont="1"/>
    <xf numFmtId="43" fontId="16" fillId="0" borderId="0" xfId="1" applyFont="1"/>
    <xf numFmtId="37" fontId="5" fillId="0" borderId="0" xfId="0" applyFont="1" applyAlignment="1">
      <alignment horizontal="center"/>
    </xf>
    <xf numFmtId="37" fontId="5" fillId="0" borderId="0" xfId="0" applyFont="1"/>
    <xf numFmtId="42" fontId="16" fillId="0" borderId="0" xfId="2" applyNumberFormat="1" applyFont="1"/>
    <xf numFmtId="37" fontId="16" fillId="0" borderId="0" xfId="0" quotePrefix="1" applyFont="1" applyAlignment="1">
      <alignment horizontal="left"/>
    </xf>
    <xf numFmtId="42" fontId="6" fillId="0" borderId="10" xfId="2" applyNumberFormat="1" applyFont="1" applyBorder="1"/>
    <xf numFmtId="37" fontId="14" fillId="0" borderId="0" xfId="0" applyFont="1"/>
    <xf numFmtId="42" fontId="3" fillId="0" borderId="0" xfId="2" applyNumberFormat="1" applyFont="1"/>
    <xf numFmtId="41" fontId="3" fillId="0" borderId="0" xfId="2" applyNumberFormat="1" applyFont="1"/>
    <xf numFmtId="41" fontId="3" fillId="0" borderId="0" xfId="1" applyNumberFormat="1" applyFont="1"/>
    <xf numFmtId="41" fontId="3" fillId="0" borderId="1" xfId="2" applyNumberFormat="1" applyFont="1" applyBorder="1"/>
    <xf numFmtId="165" fontId="3" fillId="0" borderId="0" xfId="1" applyNumberFormat="1" applyFont="1" applyBorder="1"/>
    <xf numFmtId="41" fontId="3" fillId="0" borderId="1" xfId="1" applyNumberFormat="1" applyFont="1" applyBorder="1"/>
    <xf numFmtId="41" fontId="3" fillId="0" borderId="0" xfId="1" applyNumberFormat="1" applyFont="1" applyBorder="1"/>
    <xf numFmtId="41" fontId="3" fillId="0" borderId="1" xfId="1" applyNumberFormat="1" applyFont="1" applyFill="1" applyBorder="1"/>
    <xf numFmtId="42" fontId="2" fillId="0" borderId="10" xfId="2" applyNumberFormat="1" applyFont="1" applyBorder="1"/>
    <xf numFmtId="37" fontId="7" fillId="0" borderId="0" xfId="0" applyFont="1" applyAlignment="1">
      <alignment horizontal="center" vertical="center"/>
    </xf>
    <xf numFmtId="41" fontId="16" fillId="0" borderId="0" xfId="1" applyNumberFormat="1" applyFont="1" applyProtection="1"/>
    <xf numFmtId="37" fontId="0" fillId="0" borderId="6" xfId="0" applyBorder="1" applyAlignment="1">
      <alignment horizontal="center" vertical="center" wrapText="1"/>
    </xf>
    <xf numFmtId="37" fontId="0" fillId="0" borderId="7" xfId="0" applyBorder="1" applyAlignment="1">
      <alignment horizontal="center" vertical="center" wrapText="1"/>
    </xf>
    <xf numFmtId="37" fontId="0" fillId="0" borderId="8" xfId="0" applyBorder="1" applyAlignment="1">
      <alignment horizontal="center" vertical="center" wrapText="1"/>
    </xf>
    <xf numFmtId="37" fontId="0" fillId="0" borderId="0" xfId="0" applyAlignment="1">
      <alignment horizontal="center" vertical="center"/>
    </xf>
  </cellXfs>
  <cellStyles count="8">
    <cellStyle name="Comma" xfId="1" builtinId="3"/>
    <cellStyle name="Comma 2" xfId="4" xr:uid="{5C4DC221-D2A9-49A3-8AEE-B3D58B0567D3}"/>
    <cellStyle name="Currency" xfId="2" builtinId="4"/>
    <cellStyle name="Normal" xfId="0" builtinId="0"/>
    <cellStyle name="Normal 2" xfId="5" xr:uid="{0B8C8271-2606-44BF-8C6F-07C852A55849}"/>
    <cellStyle name="Normal 3" xfId="6" xr:uid="{C3AB4D6E-0018-4CBC-990C-97CCAC27C06C}"/>
    <cellStyle name="Normal 4" xfId="7" xr:uid="{D20A0691-E20A-49EB-B15D-2EC84B036DED}"/>
    <cellStyle name="PSChar" xfId="3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8"/>
  <sheetViews>
    <sheetView showGridLines="0" zoomScaleNormal="100" workbookViewId="0">
      <selection activeCell="B14" sqref="B14:B17"/>
    </sheetView>
  </sheetViews>
  <sheetFormatPr defaultColWidth="9.140625" defaultRowHeight="12.75" x14ac:dyDescent="0.2"/>
  <cols>
    <col min="1" max="1" width="75.7109375" style="3" customWidth="1"/>
    <col min="2" max="2" width="15.7109375" style="3" bestFit="1" customWidth="1"/>
    <col min="3" max="3" width="3.7109375" style="3" customWidth="1"/>
    <col min="4" max="4" width="17.28515625" style="3" customWidth="1"/>
    <col min="5" max="5" width="12.85546875" style="3" bestFit="1" customWidth="1"/>
    <col min="6" max="6" width="10.5703125" style="3" bestFit="1" customWidth="1"/>
    <col min="7" max="16384" width="9.140625" style="3"/>
  </cols>
  <sheetData>
    <row r="1" spans="1:4" ht="18.75" x14ac:dyDescent="0.3">
      <c r="A1" s="35"/>
      <c r="B1" s="55"/>
      <c r="C1" s="55"/>
      <c r="D1" s="55"/>
    </row>
    <row r="2" spans="1:4" ht="17.100000000000001" customHeight="1" x14ac:dyDescent="0.3">
      <c r="A2" s="35" t="s">
        <v>0</v>
      </c>
      <c r="B2" s="58"/>
      <c r="C2" s="58"/>
      <c r="D2" s="58"/>
    </row>
    <row r="3" spans="1:4" ht="15.95" customHeight="1" x14ac:dyDescent="0.3">
      <c r="A3" s="35" t="s">
        <v>1</v>
      </c>
      <c r="B3" s="58"/>
      <c r="C3" s="58"/>
      <c r="D3" s="58"/>
    </row>
    <row r="4" spans="1:4" ht="15.95" customHeight="1" x14ac:dyDescent="0.3">
      <c r="A4" s="29" t="s">
        <v>174</v>
      </c>
      <c r="B4" s="58"/>
      <c r="C4" s="58"/>
      <c r="D4" s="58"/>
    </row>
    <row r="5" spans="1:4" ht="15.75" x14ac:dyDescent="0.25">
      <c r="A5" s="19" t="s">
        <v>2</v>
      </c>
      <c r="B5" s="34"/>
      <c r="C5" s="34"/>
      <c r="D5" s="58"/>
    </row>
    <row r="6" spans="1:4" ht="15.75" x14ac:dyDescent="0.25">
      <c r="A6" s="55"/>
      <c r="B6" s="55"/>
      <c r="C6" s="45" t="s">
        <v>3</v>
      </c>
      <c r="D6" s="58"/>
    </row>
    <row r="7" spans="1:4" ht="15.75" x14ac:dyDescent="0.25">
      <c r="A7" s="58"/>
      <c r="B7" s="58"/>
      <c r="C7" s="58"/>
      <c r="D7" s="58"/>
    </row>
    <row r="8" spans="1:4" ht="15.75" x14ac:dyDescent="0.25">
      <c r="A8" s="58"/>
      <c r="B8" s="58"/>
      <c r="C8" s="58"/>
      <c r="D8" s="58"/>
    </row>
    <row r="9" spans="1:4" ht="15.75" x14ac:dyDescent="0.25">
      <c r="A9" s="58"/>
      <c r="B9" s="58"/>
      <c r="C9" s="58"/>
      <c r="D9" s="58"/>
    </row>
    <row r="10" spans="1:4" ht="15.75" x14ac:dyDescent="0.25">
      <c r="A10" s="58"/>
      <c r="B10" s="58"/>
      <c r="C10" s="58"/>
      <c r="D10" s="58"/>
    </row>
    <row r="11" spans="1:4" ht="15.75" x14ac:dyDescent="0.25">
      <c r="A11" s="58"/>
      <c r="B11" s="58"/>
      <c r="C11" s="58"/>
      <c r="D11" s="58"/>
    </row>
    <row r="12" spans="1:4" ht="15.75" x14ac:dyDescent="0.25">
      <c r="A12" s="2" t="s">
        <v>4</v>
      </c>
      <c r="B12" s="58"/>
      <c r="C12" s="58"/>
      <c r="D12" s="58"/>
    </row>
    <row r="13" spans="1:4" ht="15.75" x14ac:dyDescent="0.25">
      <c r="A13" s="55"/>
      <c r="B13" s="113"/>
      <c r="C13" s="113"/>
      <c r="D13" s="55"/>
    </row>
    <row r="14" spans="1:4" ht="15.75" x14ac:dyDescent="0.25">
      <c r="A14" s="58" t="s">
        <v>60</v>
      </c>
      <c r="B14" s="114">
        <v>564185</v>
      </c>
      <c r="C14" s="114"/>
      <c r="D14" s="55"/>
    </row>
    <row r="15" spans="1:4" ht="15.75" x14ac:dyDescent="0.25">
      <c r="A15" s="58" t="s">
        <v>78</v>
      </c>
      <c r="B15" s="137">
        <v>3867</v>
      </c>
      <c r="C15" s="59"/>
      <c r="D15" s="116"/>
    </row>
    <row r="16" spans="1:4" ht="15" customHeight="1" x14ac:dyDescent="0.25">
      <c r="A16" s="58" t="s">
        <v>104</v>
      </c>
      <c r="B16" s="137">
        <v>0</v>
      </c>
      <c r="C16" s="59"/>
      <c r="D16" s="116"/>
    </row>
    <row r="17" spans="1:4" ht="18" x14ac:dyDescent="0.4">
      <c r="A17" s="19" t="s">
        <v>5</v>
      </c>
      <c r="B17" s="117">
        <v>1619769</v>
      </c>
      <c r="C17" s="33"/>
      <c r="D17" s="48"/>
    </row>
    <row r="18" spans="1:4" ht="9.9499999999999993" customHeight="1" x14ac:dyDescent="0.25">
      <c r="A18" s="58"/>
      <c r="B18" s="58"/>
      <c r="C18" s="58"/>
      <c r="D18" s="58"/>
    </row>
    <row r="19" spans="1:4" ht="21" thickBot="1" x14ac:dyDescent="0.6">
      <c r="A19" s="8" t="s">
        <v>6</v>
      </c>
      <c r="B19" s="118">
        <v>2187821</v>
      </c>
      <c r="C19" s="43"/>
      <c r="D19" s="47"/>
    </row>
    <row r="20" spans="1:4" ht="16.5" thickTop="1" x14ac:dyDescent="0.25">
      <c r="A20" s="58"/>
      <c r="B20" s="58"/>
      <c r="C20" s="58"/>
      <c r="D20" s="58"/>
    </row>
    <row r="21" spans="1:4" ht="15.75" x14ac:dyDescent="0.25">
      <c r="A21" s="58"/>
      <c r="B21" s="58"/>
      <c r="C21" s="58"/>
      <c r="D21" s="58"/>
    </row>
    <row r="22" spans="1:4" ht="15.75" x14ac:dyDescent="0.25">
      <c r="A22" s="2" t="s">
        <v>84</v>
      </c>
      <c r="B22" s="58"/>
      <c r="C22" s="58"/>
      <c r="D22" s="58"/>
    </row>
    <row r="23" spans="1:4" ht="15.75" x14ac:dyDescent="0.25">
      <c r="A23" s="19"/>
      <c r="B23" s="119"/>
      <c r="C23" s="119"/>
      <c r="D23" s="116"/>
    </row>
    <row r="24" spans="1:4" ht="15.75" x14ac:dyDescent="0.25">
      <c r="A24" s="19" t="s">
        <v>168</v>
      </c>
      <c r="B24" s="119">
        <v>33371</v>
      </c>
      <c r="C24" s="119"/>
      <c r="D24" s="116"/>
    </row>
    <row r="25" spans="1:4" ht="15" customHeight="1" x14ac:dyDescent="0.25">
      <c r="A25" s="19" t="s">
        <v>172</v>
      </c>
      <c r="B25" s="115">
        <v>155981</v>
      </c>
      <c r="C25" s="119"/>
      <c r="D25" s="116"/>
    </row>
    <row r="26" spans="1:4" ht="15.75" x14ac:dyDescent="0.25">
      <c r="A26" s="19" t="s">
        <v>88</v>
      </c>
      <c r="B26" s="115">
        <v>1426731</v>
      </c>
      <c r="C26" s="59"/>
      <c r="D26" s="120"/>
    </row>
    <row r="27" spans="1:4" ht="18.75" hidden="1" customHeight="1" x14ac:dyDescent="0.25">
      <c r="A27" s="19"/>
      <c r="B27" s="114"/>
      <c r="C27" s="59"/>
      <c r="D27" s="120"/>
    </row>
    <row r="28" spans="1:4" ht="15.75" x14ac:dyDescent="0.25">
      <c r="A28" s="19" t="s">
        <v>76</v>
      </c>
      <c r="B28" s="137">
        <v>307</v>
      </c>
      <c r="C28" s="59"/>
      <c r="D28" s="62"/>
    </row>
    <row r="29" spans="1:4" ht="15.75" x14ac:dyDescent="0.25">
      <c r="A29" s="19" t="s">
        <v>169</v>
      </c>
      <c r="B29" s="59">
        <v>157</v>
      </c>
      <c r="C29" s="59"/>
      <c r="D29" s="116"/>
    </row>
    <row r="30" spans="1:4" ht="18" x14ac:dyDescent="0.4">
      <c r="A30" s="19" t="s">
        <v>7</v>
      </c>
      <c r="B30" s="117">
        <v>571274</v>
      </c>
      <c r="C30" s="33"/>
      <c r="D30" s="116"/>
    </row>
    <row r="31" spans="1:4" ht="9.9499999999999993" customHeight="1" x14ac:dyDescent="0.25">
      <c r="A31" s="19"/>
      <c r="B31" s="58"/>
      <c r="C31" s="58"/>
      <c r="D31" s="120"/>
    </row>
    <row r="32" spans="1:4" ht="21" thickBot="1" x14ac:dyDescent="0.6">
      <c r="A32" s="8" t="s">
        <v>85</v>
      </c>
      <c r="B32" s="118">
        <v>2187821</v>
      </c>
      <c r="C32" s="43"/>
      <c r="D32" s="47"/>
    </row>
    <row r="33" spans="2:2" ht="13.5" thickTop="1" x14ac:dyDescent="0.2"/>
    <row r="34" spans="2:2" x14ac:dyDescent="0.2">
      <c r="B34" s="51"/>
    </row>
    <row r="38" spans="2:2" x14ac:dyDescent="0.2">
      <c r="B38" s="56"/>
    </row>
  </sheetData>
  <phoneticPr fontId="25" type="noConversion"/>
  <printOptions gridLinesSet="0"/>
  <pageMargins left="0.5" right="0.5" top="0.5" bottom="0.5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60"/>
  <sheetViews>
    <sheetView showGridLines="0" tabSelected="1" topLeftCell="A8" zoomScaleNormal="100" workbookViewId="0">
      <selection activeCell="H35" sqref="H35"/>
    </sheetView>
  </sheetViews>
  <sheetFormatPr defaultColWidth="9.140625" defaultRowHeight="12.75" x14ac:dyDescent="0.2"/>
  <cols>
    <col min="1" max="1" width="45.7109375" style="3" customWidth="1"/>
    <col min="2" max="2" width="13.5703125" style="3" bestFit="1" customWidth="1"/>
    <col min="3" max="3" width="15.85546875" style="3" customWidth="1"/>
    <col min="4" max="4" width="19.140625" style="3" customWidth="1"/>
    <col min="5" max="5" width="17" style="3" customWidth="1"/>
    <col min="6" max="6" width="9.140625" style="3"/>
    <col min="7" max="7" width="12.7109375" style="3" customWidth="1"/>
    <col min="8" max="8" width="14.7109375" style="3" customWidth="1"/>
    <col min="9" max="16384" width="9.140625" style="3"/>
  </cols>
  <sheetData>
    <row r="1" spans="1:8" ht="18.75" x14ac:dyDescent="0.3">
      <c r="A1" s="35"/>
      <c r="B1" s="55"/>
      <c r="C1" s="55"/>
      <c r="D1" s="55"/>
      <c r="E1" s="55"/>
    </row>
    <row r="2" spans="1:8" ht="17.100000000000001" customHeight="1" x14ac:dyDescent="0.3">
      <c r="A2" s="28" t="s">
        <v>0</v>
      </c>
      <c r="B2" s="55"/>
      <c r="C2" s="55"/>
      <c r="D2" s="55"/>
      <c r="E2" s="55"/>
    </row>
    <row r="3" spans="1:8" ht="15.95" customHeight="1" x14ac:dyDescent="0.3">
      <c r="A3" s="28" t="s">
        <v>8</v>
      </c>
      <c r="B3" s="55"/>
      <c r="C3" s="55"/>
      <c r="D3" s="55"/>
      <c r="E3" s="55"/>
    </row>
    <row r="4" spans="1:8" ht="15.95" customHeight="1" x14ac:dyDescent="0.3">
      <c r="A4" s="29" t="str">
        <f>'EX-E'!A4</f>
        <v>AS OF NOVEMBER 30, 2024</v>
      </c>
      <c r="B4" s="55"/>
      <c r="C4" s="55"/>
      <c r="D4" s="55"/>
      <c r="E4" s="55"/>
    </row>
    <row r="5" spans="1:8" ht="14.1" customHeight="1" x14ac:dyDescent="0.25">
      <c r="A5" s="58" t="s">
        <v>2</v>
      </c>
      <c r="B5" s="55"/>
      <c r="C5" s="55"/>
      <c r="D5" s="55"/>
      <c r="E5" s="55"/>
    </row>
    <row r="6" spans="1:8" ht="15.75" x14ac:dyDescent="0.25">
      <c r="A6" s="58"/>
      <c r="B6" s="58"/>
      <c r="C6" s="58"/>
      <c r="D6" s="58"/>
      <c r="E6" s="45" t="s">
        <v>9</v>
      </c>
      <c r="F6" s="27"/>
      <c r="G6" s="27"/>
      <c r="H6" s="27"/>
    </row>
    <row r="7" spans="1:8" ht="12" customHeight="1" x14ac:dyDescent="0.25">
      <c r="A7" s="58"/>
      <c r="B7" s="58"/>
      <c r="C7" s="58"/>
      <c r="D7" s="58"/>
      <c r="E7" s="58"/>
      <c r="F7" s="27"/>
      <c r="G7" s="27"/>
      <c r="H7" s="27"/>
    </row>
    <row r="8" spans="1:8" ht="12" customHeight="1" x14ac:dyDescent="0.25">
      <c r="A8" s="58"/>
      <c r="B8" s="58"/>
      <c r="C8" s="58"/>
      <c r="D8" s="58"/>
      <c r="E8" s="58"/>
      <c r="F8" s="27"/>
      <c r="G8" s="27"/>
      <c r="H8" s="27"/>
    </row>
    <row r="9" spans="1:8" ht="12" customHeight="1" x14ac:dyDescent="0.25">
      <c r="A9" s="58"/>
      <c r="B9" s="58"/>
      <c r="C9" s="58"/>
      <c r="D9" s="58"/>
      <c r="E9" s="58"/>
      <c r="F9" s="27"/>
      <c r="G9" s="27"/>
      <c r="H9" s="27"/>
    </row>
    <row r="10" spans="1:8" ht="15.75" x14ac:dyDescent="0.25">
      <c r="A10" s="58"/>
      <c r="B10" s="121"/>
      <c r="C10" s="121" t="s">
        <v>10</v>
      </c>
      <c r="D10" s="121" t="s">
        <v>11</v>
      </c>
      <c r="E10" s="121"/>
      <c r="F10" s="27"/>
      <c r="G10" s="27"/>
      <c r="H10" s="27"/>
    </row>
    <row r="11" spans="1:8" ht="15.75" x14ac:dyDescent="0.25">
      <c r="A11" s="58"/>
      <c r="B11" s="121" t="s">
        <v>12</v>
      </c>
      <c r="C11" s="121" t="s">
        <v>13</v>
      </c>
      <c r="D11" s="121" t="s">
        <v>13</v>
      </c>
      <c r="E11" s="121" t="s">
        <v>14</v>
      </c>
      <c r="F11" s="27"/>
      <c r="G11" s="27"/>
      <c r="H11" s="27"/>
    </row>
    <row r="12" spans="1:8" ht="15.75" x14ac:dyDescent="0.25">
      <c r="A12" s="58"/>
      <c r="B12" s="30" t="s">
        <v>15</v>
      </c>
      <c r="C12" s="31" t="s">
        <v>16</v>
      </c>
      <c r="D12" s="31" t="s">
        <v>16</v>
      </c>
      <c r="E12" s="30" t="s">
        <v>17</v>
      </c>
      <c r="F12" s="27"/>
      <c r="G12" s="27"/>
      <c r="H12" s="27"/>
    </row>
    <row r="13" spans="1:8" ht="15.75" x14ac:dyDescent="0.25">
      <c r="A13" s="58"/>
      <c r="B13" s="58"/>
      <c r="C13" s="58"/>
      <c r="D13" s="58"/>
      <c r="E13" s="58"/>
      <c r="F13" s="27"/>
      <c r="G13" s="27"/>
      <c r="H13" s="27"/>
    </row>
    <row r="14" spans="1:8" ht="15.75" x14ac:dyDescent="0.25">
      <c r="A14" s="122" t="s">
        <v>18</v>
      </c>
      <c r="B14" s="58"/>
      <c r="C14" s="58"/>
      <c r="D14" s="58"/>
      <c r="E14" s="58"/>
      <c r="F14" s="27"/>
      <c r="G14" s="27"/>
      <c r="H14" s="27"/>
    </row>
    <row r="15" spans="1:8" ht="15.75" x14ac:dyDescent="0.25">
      <c r="A15" s="58" t="s">
        <v>19</v>
      </c>
      <c r="B15" s="123">
        <v>1931100</v>
      </c>
      <c r="C15" s="123">
        <v>-37200</v>
      </c>
      <c r="D15" s="123">
        <v>0</v>
      </c>
      <c r="E15" s="123">
        <v>1893900</v>
      </c>
      <c r="F15" s="27"/>
      <c r="G15" s="27"/>
      <c r="H15" s="46"/>
    </row>
    <row r="16" spans="1:8" ht="18" x14ac:dyDescent="0.4">
      <c r="A16" s="58" t="s">
        <v>20</v>
      </c>
      <c r="B16" s="33">
        <v>423400</v>
      </c>
      <c r="C16" s="33">
        <v>36100</v>
      </c>
      <c r="D16" s="33">
        <v>0</v>
      </c>
      <c r="E16" s="33">
        <v>459500</v>
      </c>
      <c r="F16" s="27"/>
      <c r="G16" s="27"/>
      <c r="H16" s="46"/>
    </row>
    <row r="17" spans="1:11" ht="12" customHeight="1" x14ac:dyDescent="0.25">
      <c r="A17" s="58"/>
      <c r="B17" s="59"/>
      <c r="C17" s="59"/>
      <c r="D17" s="59"/>
      <c r="E17" s="59"/>
      <c r="F17" s="27"/>
      <c r="G17" s="27"/>
      <c r="H17" s="27"/>
    </row>
    <row r="18" spans="1:11" ht="18" x14ac:dyDescent="0.4">
      <c r="A18" s="124" t="s">
        <v>21</v>
      </c>
      <c r="B18" s="33">
        <v>2354500</v>
      </c>
      <c r="C18" s="33">
        <v>-1100</v>
      </c>
      <c r="D18" s="33">
        <v>0</v>
      </c>
      <c r="E18" s="33">
        <v>2353400</v>
      </c>
      <c r="F18" s="27"/>
      <c r="G18" s="27"/>
      <c r="H18" s="46"/>
    </row>
    <row r="19" spans="1:11" ht="12" customHeight="1" x14ac:dyDescent="0.25">
      <c r="A19" s="58"/>
      <c r="B19" s="59"/>
      <c r="C19" s="59"/>
      <c r="D19" s="59"/>
      <c r="E19" s="59"/>
      <c r="F19" s="27"/>
      <c r="G19" s="27"/>
      <c r="H19" s="27"/>
    </row>
    <row r="20" spans="1:11" ht="12" customHeight="1" x14ac:dyDescent="0.25">
      <c r="A20" s="58"/>
      <c r="B20" s="59"/>
      <c r="C20" s="59"/>
      <c r="D20" s="59"/>
      <c r="E20" s="59"/>
      <c r="F20" s="27"/>
      <c r="G20" s="27"/>
      <c r="H20" s="27"/>
    </row>
    <row r="21" spans="1:11" ht="15.75" x14ac:dyDescent="0.25">
      <c r="A21" s="122" t="s">
        <v>22</v>
      </c>
      <c r="B21" s="59"/>
      <c r="C21" s="59"/>
      <c r="D21" s="59"/>
      <c r="E21" s="59"/>
      <c r="F21" s="27"/>
      <c r="G21" s="27"/>
      <c r="H21" s="27"/>
    </row>
    <row r="22" spans="1:11" ht="15.75" x14ac:dyDescent="0.25">
      <c r="A22" s="58" t="s">
        <v>90</v>
      </c>
      <c r="B22" s="59">
        <v>2448403</v>
      </c>
      <c r="C22" s="59">
        <v>-137</v>
      </c>
      <c r="D22" s="59">
        <v>1500</v>
      </c>
      <c r="E22" s="59">
        <v>2449766</v>
      </c>
      <c r="F22" s="27"/>
      <c r="G22" s="27"/>
      <c r="H22" s="46"/>
      <c r="I22" s="57"/>
      <c r="J22" s="55" t="s">
        <v>108</v>
      </c>
      <c r="K22" s="55"/>
    </row>
    <row r="23" spans="1:11" ht="18" x14ac:dyDescent="0.4">
      <c r="A23" s="58" t="s">
        <v>23</v>
      </c>
      <c r="B23" s="33">
        <v>150000</v>
      </c>
      <c r="C23" s="33">
        <v>0</v>
      </c>
      <c r="D23" s="33">
        <v>0</v>
      </c>
      <c r="E23" s="33">
        <v>150000</v>
      </c>
      <c r="F23" s="27"/>
      <c r="G23" s="27"/>
      <c r="I23" s="57"/>
      <c r="J23" s="55"/>
      <c r="K23" s="55"/>
    </row>
    <row r="24" spans="1:11" ht="12" customHeight="1" x14ac:dyDescent="0.25">
      <c r="A24" s="58"/>
      <c r="B24" s="59"/>
      <c r="C24" s="59"/>
      <c r="D24" s="59"/>
      <c r="E24" s="59"/>
      <c r="F24" s="27"/>
      <c r="G24" s="27"/>
      <c r="I24" s="57"/>
      <c r="J24" s="55"/>
      <c r="K24" s="55"/>
    </row>
    <row r="25" spans="1:11" ht="15.75" x14ac:dyDescent="0.25">
      <c r="A25" s="124" t="s">
        <v>24</v>
      </c>
      <c r="B25" s="59">
        <v>2298403</v>
      </c>
      <c r="C25" s="59">
        <v>-137</v>
      </c>
      <c r="D25" s="59">
        <v>1500</v>
      </c>
      <c r="E25" s="59">
        <v>2299766</v>
      </c>
      <c r="F25" s="27"/>
      <c r="G25" s="27"/>
      <c r="H25" s="46"/>
    </row>
    <row r="26" spans="1:11" ht="15.75" x14ac:dyDescent="0.25">
      <c r="A26" s="58"/>
      <c r="B26" s="59"/>
      <c r="C26" s="59"/>
      <c r="D26" s="59"/>
      <c r="E26" s="59"/>
      <c r="F26" s="27"/>
      <c r="G26" s="27"/>
      <c r="H26" s="27"/>
    </row>
    <row r="27" spans="1:11" ht="15.75" x14ac:dyDescent="0.25">
      <c r="A27" s="58" t="s">
        <v>25</v>
      </c>
      <c r="B27" s="59">
        <v>-12000</v>
      </c>
      <c r="C27" s="59">
        <v>-94040</v>
      </c>
      <c r="D27" s="59">
        <v>0</v>
      </c>
      <c r="E27" s="59">
        <v>-106040</v>
      </c>
      <c r="F27" s="27"/>
      <c r="G27" s="32"/>
      <c r="H27" s="46"/>
    </row>
    <row r="28" spans="1:11" ht="18" x14ac:dyDescent="0.4">
      <c r="A28" s="58" t="s">
        <v>26</v>
      </c>
      <c r="B28" s="33">
        <v>0</v>
      </c>
      <c r="C28" s="33">
        <v>0</v>
      </c>
      <c r="D28" s="33">
        <v>0</v>
      </c>
      <c r="E28" s="33">
        <v>0</v>
      </c>
      <c r="F28" s="27"/>
      <c r="G28" s="27"/>
      <c r="H28" s="58"/>
    </row>
    <row r="29" spans="1:11" ht="12" customHeight="1" x14ac:dyDescent="0.25">
      <c r="A29" s="58"/>
      <c r="B29" s="59"/>
      <c r="C29" s="59"/>
      <c r="D29" s="59"/>
      <c r="E29" s="59"/>
      <c r="F29" s="27"/>
      <c r="G29" s="27"/>
      <c r="H29" s="27"/>
    </row>
    <row r="30" spans="1:11" ht="18" x14ac:dyDescent="0.4">
      <c r="A30" s="124" t="s">
        <v>27</v>
      </c>
      <c r="B30" s="33">
        <v>2286403</v>
      </c>
      <c r="C30" s="33">
        <v>-94177</v>
      </c>
      <c r="D30" s="33">
        <v>1500</v>
      </c>
      <c r="E30" s="33">
        <v>2193726</v>
      </c>
      <c r="F30" s="27"/>
      <c r="G30" s="27"/>
      <c r="H30" s="46"/>
    </row>
    <row r="31" spans="1:11" ht="12" customHeight="1" x14ac:dyDescent="0.25">
      <c r="A31" s="58"/>
      <c r="B31" s="59"/>
      <c r="C31" s="59"/>
      <c r="D31" s="59"/>
      <c r="E31" s="59"/>
      <c r="F31" s="27"/>
      <c r="G31" s="27"/>
      <c r="H31" s="27"/>
    </row>
    <row r="32" spans="1:11" ht="15.75" x14ac:dyDescent="0.25">
      <c r="A32" s="124" t="s">
        <v>28</v>
      </c>
      <c r="B32" s="59">
        <v>68097</v>
      </c>
      <c r="C32" s="59">
        <v>93077</v>
      </c>
      <c r="D32" s="59">
        <v>-1500</v>
      </c>
      <c r="E32" s="59">
        <v>159674</v>
      </c>
      <c r="F32" s="27"/>
      <c r="G32" s="27"/>
      <c r="H32" s="46"/>
    </row>
    <row r="33" spans="1:8" ht="12" customHeight="1" x14ac:dyDescent="0.25">
      <c r="A33" s="58"/>
      <c r="B33" s="59"/>
      <c r="C33" s="59"/>
      <c r="D33" s="59"/>
      <c r="E33" s="59"/>
      <c r="F33" s="27"/>
      <c r="G33" s="27"/>
      <c r="H33" s="27"/>
    </row>
    <row r="34" spans="1:8" ht="15.75" x14ac:dyDescent="0.25">
      <c r="A34" s="124" t="s">
        <v>178</v>
      </c>
      <c r="B34" s="59">
        <v>0</v>
      </c>
      <c r="C34" s="59">
        <v>0</v>
      </c>
      <c r="D34" s="59">
        <v>0</v>
      </c>
      <c r="E34" s="59">
        <v>0</v>
      </c>
      <c r="F34" s="27"/>
      <c r="G34" s="27"/>
      <c r="H34" s="27"/>
    </row>
    <row r="35" spans="1:8" ht="15.75" x14ac:dyDescent="0.25">
      <c r="A35" s="124" t="s">
        <v>176</v>
      </c>
      <c r="B35" s="59"/>
      <c r="C35" s="59"/>
      <c r="D35" s="59"/>
      <c r="E35" s="59">
        <v>-155981</v>
      </c>
      <c r="F35" s="27"/>
      <c r="G35" s="27"/>
      <c r="H35" s="27"/>
    </row>
    <row r="36" spans="1:8" ht="15.75" x14ac:dyDescent="0.25">
      <c r="A36" s="124"/>
      <c r="B36" s="59"/>
      <c r="C36" s="59"/>
      <c r="D36" s="59"/>
      <c r="E36" s="59"/>
      <c r="F36" s="27"/>
      <c r="G36" s="27"/>
      <c r="H36" s="27"/>
    </row>
    <row r="37" spans="1:8" ht="12" customHeight="1" x14ac:dyDescent="0.25">
      <c r="A37" s="58" t="s">
        <v>177</v>
      </c>
      <c r="B37" s="59"/>
      <c r="C37" s="59"/>
      <c r="D37" s="59"/>
      <c r="E37" s="59">
        <v>155981</v>
      </c>
      <c r="F37" s="27"/>
      <c r="G37" s="27"/>
      <c r="H37" s="27"/>
    </row>
    <row r="38" spans="1:8" ht="18" x14ac:dyDescent="0.4">
      <c r="A38" s="54" t="s">
        <v>170</v>
      </c>
      <c r="B38" s="33">
        <v>411600</v>
      </c>
      <c r="C38" s="33">
        <v>0</v>
      </c>
      <c r="D38" s="33">
        <v>0</v>
      </c>
      <c r="E38" s="33">
        <v>411600</v>
      </c>
      <c r="F38" s="27"/>
      <c r="G38" s="27"/>
      <c r="H38" s="27"/>
    </row>
    <row r="39" spans="1:8" ht="12" customHeight="1" x14ac:dyDescent="0.25">
      <c r="A39" s="58"/>
      <c r="B39" s="59"/>
      <c r="C39" s="59"/>
      <c r="D39" s="59"/>
      <c r="E39" s="59"/>
      <c r="F39" s="27"/>
      <c r="G39" s="27"/>
      <c r="H39" s="27"/>
    </row>
    <row r="40" spans="1:8" ht="18" x14ac:dyDescent="0.4">
      <c r="A40" s="8" t="s">
        <v>171</v>
      </c>
      <c r="B40" s="49">
        <v>479697</v>
      </c>
      <c r="C40" s="49">
        <v>93077</v>
      </c>
      <c r="D40" s="49">
        <v>-1500</v>
      </c>
      <c r="E40" s="49">
        <v>571274</v>
      </c>
      <c r="F40" s="27"/>
      <c r="G40" s="27"/>
      <c r="H40" s="46"/>
    </row>
    <row r="41" spans="1:8" ht="20.25" x14ac:dyDescent="0.55000000000000004">
      <c r="A41" s="27"/>
      <c r="B41" s="43"/>
      <c r="C41" s="43"/>
      <c r="D41" s="43"/>
      <c r="E41" s="43"/>
      <c r="F41" s="27"/>
      <c r="G41" s="27"/>
      <c r="H41" s="27"/>
    </row>
    <row r="42" spans="1:8" ht="15.75" x14ac:dyDescent="0.25">
      <c r="F42" s="27"/>
      <c r="G42" s="27"/>
      <c r="H42" s="27"/>
    </row>
    <row r="43" spans="1:8" ht="15.75" x14ac:dyDescent="0.25">
      <c r="F43" s="27"/>
      <c r="G43" s="27"/>
      <c r="H43" s="27"/>
    </row>
    <row r="44" spans="1:8" ht="15.75" x14ac:dyDescent="0.25">
      <c r="F44" s="27"/>
      <c r="G44" s="27"/>
      <c r="H44" s="27"/>
    </row>
    <row r="45" spans="1:8" ht="15.75" x14ac:dyDescent="0.25">
      <c r="F45" s="27"/>
      <c r="G45" s="27"/>
      <c r="H45" s="27"/>
    </row>
    <row r="46" spans="1:8" ht="15.75" x14ac:dyDescent="0.25">
      <c r="A46" s="58"/>
      <c r="C46" s="27"/>
      <c r="D46" s="27"/>
      <c r="E46" s="44"/>
      <c r="F46" s="27"/>
      <c r="G46" s="27"/>
      <c r="H46" s="27"/>
    </row>
    <row r="47" spans="1:8" ht="15.75" x14ac:dyDescent="0.25">
      <c r="A47" s="27"/>
      <c r="B47" s="27"/>
      <c r="C47" s="27"/>
      <c r="D47" s="32"/>
      <c r="E47" s="40"/>
      <c r="F47" s="27"/>
      <c r="G47" s="27"/>
      <c r="H47" s="27"/>
    </row>
    <row r="48" spans="1:8" ht="15.75" x14ac:dyDescent="0.25">
      <c r="A48" s="27"/>
      <c r="B48" s="27"/>
      <c r="C48" s="27"/>
      <c r="D48" s="32"/>
      <c r="E48" s="40"/>
      <c r="F48" s="27"/>
      <c r="G48" s="27"/>
      <c r="H48" s="27"/>
    </row>
    <row r="49" spans="1:11" ht="15.75" x14ac:dyDescent="0.25">
      <c r="A49" s="27"/>
      <c r="B49" s="27"/>
      <c r="C49" s="27"/>
      <c r="D49" s="32"/>
      <c r="E49" s="40"/>
      <c r="F49" s="61" t="s">
        <v>108</v>
      </c>
      <c r="G49" s="58" t="s">
        <v>108</v>
      </c>
      <c r="H49" s="27"/>
    </row>
    <row r="50" spans="1:11" ht="15.75" x14ac:dyDescent="0.25">
      <c r="A50" s="27"/>
      <c r="B50" s="27"/>
      <c r="C50" s="27"/>
      <c r="D50" s="58"/>
      <c r="E50" s="108"/>
      <c r="F50" s="27"/>
      <c r="G50" s="27"/>
      <c r="H50" s="27"/>
    </row>
    <row r="51" spans="1:11" ht="15.75" hidden="1" x14ac:dyDescent="0.25">
      <c r="D51" s="32"/>
      <c r="E51" s="40"/>
    </row>
    <row r="52" spans="1:11" ht="15.75" hidden="1" x14ac:dyDescent="0.25">
      <c r="D52" s="32"/>
      <c r="E52" s="40"/>
    </row>
    <row r="53" spans="1:11" ht="15.75" hidden="1" x14ac:dyDescent="0.25">
      <c r="D53" s="32"/>
      <c r="E53" s="40"/>
    </row>
    <row r="54" spans="1:11" hidden="1" x14ac:dyDescent="0.2"/>
    <row r="55" spans="1:11" ht="15.75" hidden="1" x14ac:dyDescent="0.25">
      <c r="D55" s="32"/>
      <c r="E55" s="40"/>
    </row>
    <row r="56" spans="1:11" ht="15.75" hidden="1" x14ac:dyDescent="0.25">
      <c r="D56" s="32"/>
      <c r="E56" s="40"/>
      <c r="K56" s="55" t="s">
        <v>108</v>
      </c>
    </row>
    <row r="57" spans="1:11" ht="15.75" hidden="1" x14ac:dyDescent="0.25">
      <c r="D57" s="32"/>
      <c r="E57" s="40"/>
      <c r="K57" s="55" t="s">
        <v>108</v>
      </c>
    </row>
    <row r="58" spans="1:11" x14ac:dyDescent="0.2">
      <c r="E58" s="55"/>
      <c r="K58" s="55" t="s">
        <v>108</v>
      </c>
    </row>
    <row r="59" spans="1:11" x14ac:dyDescent="0.2">
      <c r="A59" s="55" t="s">
        <v>108</v>
      </c>
      <c r="B59" s="55" t="s">
        <v>108</v>
      </c>
      <c r="C59" s="55"/>
      <c r="D59" s="55"/>
      <c r="K59" s="55" t="s">
        <v>108</v>
      </c>
    </row>
    <row r="60" spans="1:11" x14ac:dyDescent="0.2">
      <c r="A60" s="55" t="s">
        <v>108</v>
      </c>
      <c r="B60" s="55" t="s">
        <v>108</v>
      </c>
      <c r="C60" s="55"/>
      <c r="D60" s="55"/>
    </row>
  </sheetData>
  <phoneticPr fontId="25" type="noConversion"/>
  <printOptions gridLinesSet="0"/>
  <pageMargins left="0.65" right="0.65" top="0.75" bottom="0.5" header="0.25" footer="0.25"/>
  <pageSetup scale="88" orientation="portrait" horizontalDpi="4294967292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49"/>
  <sheetViews>
    <sheetView showGridLines="0" topLeftCell="A12" zoomScaleNormal="100" workbookViewId="0">
      <selection activeCell="M27" sqref="M27"/>
    </sheetView>
  </sheetViews>
  <sheetFormatPr defaultColWidth="9.140625" defaultRowHeight="12.75" x14ac:dyDescent="0.2"/>
  <cols>
    <col min="1" max="1" width="34.5703125" style="3" customWidth="1"/>
    <col min="2" max="2" width="1.7109375" style="3" customWidth="1"/>
    <col min="3" max="3" width="12.7109375" style="3" customWidth="1"/>
    <col min="4" max="4" width="1.5703125" style="3" customWidth="1"/>
    <col min="5" max="5" width="12.28515625" style="3" customWidth="1"/>
    <col min="6" max="6" width="1.5703125" style="3" customWidth="1"/>
    <col min="7" max="7" width="12.7109375" style="3" customWidth="1"/>
    <col min="8" max="8" width="1.42578125" style="3" customWidth="1"/>
    <col min="9" max="9" width="13.28515625" style="3" customWidth="1"/>
    <col min="10" max="10" width="1.7109375" style="3" customWidth="1"/>
    <col min="11" max="11" width="14.42578125" style="3" customWidth="1"/>
    <col min="12" max="12" width="2.5703125" style="3" customWidth="1"/>
    <col min="13" max="13" width="9.140625" style="3"/>
    <col min="14" max="14" width="16.5703125" style="3" bestFit="1" customWidth="1"/>
    <col min="15" max="15" width="13.140625" style="3" bestFit="1" customWidth="1"/>
    <col min="16" max="16384" width="9.140625" style="3"/>
  </cols>
  <sheetData>
    <row r="1" spans="1:12" ht="15.75" x14ac:dyDescent="0.25">
      <c r="A1" s="2"/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2" ht="15.75" x14ac:dyDescent="0.25">
      <c r="A2" s="2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2" ht="15.75" x14ac:dyDescent="0.25">
      <c r="A3" s="2" t="s">
        <v>29</v>
      </c>
      <c r="B3" s="55"/>
      <c r="C3" s="55"/>
      <c r="D3" s="55"/>
      <c r="E3" s="55"/>
      <c r="F3" s="55"/>
      <c r="G3" s="55"/>
      <c r="H3" s="55"/>
      <c r="I3" s="55"/>
      <c r="J3" s="55"/>
      <c r="K3" s="55"/>
    </row>
    <row r="4" spans="1:12" ht="15.75" x14ac:dyDescent="0.25">
      <c r="A4" s="8" t="s">
        <v>175</v>
      </c>
      <c r="B4" s="55"/>
      <c r="C4" s="55"/>
      <c r="D4" s="55"/>
      <c r="E4" s="55"/>
      <c r="F4" s="55"/>
      <c r="G4" s="55"/>
      <c r="H4" s="55"/>
      <c r="I4" s="55"/>
      <c r="J4" s="55"/>
      <c r="K4" s="55"/>
    </row>
    <row r="5" spans="1:12" ht="15" x14ac:dyDescent="0.25">
      <c r="A5" s="4" t="s">
        <v>2</v>
      </c>
      <c r="B5" s="5"/>
      <c r="C5" s="5"/>
      <c r="D5" s="5"/>
      <c r="E5" s="5"/>
      <c r="F5" s="5"/>
      <c r="G5" s="5"/>
      <c r="H5" s="5"/>
      <c r="I5" s="5"/>
      <c r="J5" s="5"/>
      <c r="K5" s="12" t="s">
        <v>30</v>
      </c>
    </row>
    <row r="6" spans="1:12" ht="15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2" ht="15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ht="1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2" ht="1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2" ht="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2" ht="15" x14ac:dyDescent="0.25">
      <c r="A11" s="5"/>
      <c r="B11" s="5"/>
      <c r="C11" s="7"/>
      <c r="D11" s="5"/>
      <c r="E11" s="13" t="s">
        <v>31</v>
      </c>
      <c r="F11" s="5"/>
      <c r="G11" s="7"/>
      <c r="H11" s="5"/>
      <c r="I11" s="7"/>
      <c r="J11" s="5"/>
      <c r="K11" s="7"/>
    </row>
    <row r="12" spans="1:12" ht="15" x14ac:dyDescent="0.25">
      <c r="A12" s="5"/>
      <c r="B12" s="5"/>
      <c r="C12" s="13" t="s">
        <v>32</v>
      </c>
      <c r="D12" s="5"/>
      <c r="E12" s="13" t="s">
        <v>33</v>
      </c>
      <c r="F12" s="5"/>
      <c r="G12" s="13" t="s">
        <v>14</v>
      </c>
      <c r="H12" s="5"/>
      <c r="I12" s="13" t="s">
        <v>34</v>
      </c>
      <c r="J12" s="5"/>
      <c r="K12" s="13" t="s">
        <v>35</v>
      </c>
    </row>
    <row r="13" spans="1:12" ht="15" x14ac:dyDescent="0.25">
      <c r="A13" s="5"/>
      <c r="B13" s="5"/>
      <c r="C13" s="14" t="s">
        <v>36</v>
      </c>
      <c r="D13" s="5"/>
      <c r="E13" s="14" t="s">
        <v>16</v>
      </c>
      <c r="F13" s="5"/>
      <c r="G13" s="14" t="s">
        <v>17</v>
      </c>
      <c r="H13" s="5"/>
      <c r="I13" s="14" t="s">
        <v>36</v>
      </c>
      <c r="J13" s="5"/>
      <c r="K13" s="14" t="s">
        <v>36</v>
      </c>
    </row>
    <row r="14" spans="1:12" ht="15" x14ac:dyDescent="0.25">
      <c r="A14" s="5"/>
      <c r="B14" s="5"/>
      <c r="C14" s="7"/>
      <c r="D14" s="5"/>
      <c r="E14" s="7"/>
      <c r="F14" s="5"/>
      <c r="G14" s="7"/>
      <c r="H14" s="5"/>
      <c r="I14" s="7"/>
      <c r="J14" s="5"/>
      <c r="K14" s="7"/>
    </row>
    <row r="15" spans="1:12" ht="15" x14ac:dyDescent="0.25">
      <c r="A15" s="6" t="s">
        <v>37</v>
      </c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12" ht="15" x14ac:dyDescent="0.25">
      <c r="A16" s="4" t="s">
        <v>73</v>
      </c>
      <c r="B16" s="5"/>
      <c r="C16" s="24">
        <v>506700</v>
      </c>
      <c r="D16" s="5"/>
      <c r="E16" s="24">
        <v>4000</v>
      </c>
      <c r="F16" s="5"/>
      <c r="G16" s="24">
        <v>510700</v>
      </c>
      <c r="H16" s="5"/>
      <c r="I16" s="24">
        <v>191095</v>
      </c>
      <c r="J16" s="5"/>
      <c r="K16" s="24">
        <v>319605</v>
      </c>
      <c r="L16" s="9"/>
    </row>
    <row r="17" spans="1:13" ht="15" x14ac:dyDescent="0.25">
      <c r="A17" s="4" t="s">
        <v>38</v>
      </c>
      <c r="B17" s="5"/>
      <c r="C17" s="23">
        <v>357200</v>
      </c>
      <c r="D17" s="5"/>
      <c r="E17" s="23">
        <v>-20500</v>
      </c>
      <c r="F17" s="5"/>
      <c r="G17" s="23">
        <v>336700</v>
      </c>
      <c r="H17" s="5"/>
      <c r="I17" s="23">
        <v>86357</v>
      </c>
      <c r="J17" s="5"/>
      <c r="K17" s="23">
        <v>250343</v>
      </c>
      <c r="L17" s="9"/>
    </row>
    <row r="18" spans="1:13" ht="15" x14ac:dyDescent="0.25">
      <c r="A18" s="4" t="s">
        <v>99</v>
      </c>
      <c r="B18" s="5"/>
      <c r="C18" s="23">
        <v>883200</v>
      </c>
      <c r="D18" s="5"/>
      <c r="E18" s="23">
        <v>-4000</v>
      </c>
      <c r="F18" s="5"/>
      <c r="G18" s="15">
        <v>879200</v>
      </c>
      <c r="H18" s="5"/>
      <c r="I18" s="23">
        <v>218770</v>
      </c>
      <c r="J18" s="5"/>
      <c r="K18" s="23">
        <v>660430</v>
      </c>
      <c r="L18" s="9"/>
    </row>
    <row r="19" spans="1:13" ht="15" x14ac:dyDescent="0.25">
      <c r="A19" s="4" t="s">
        <v>77</v>
      </c>
      <c r="B19" s="5"/>
      <c r="C19" s="23">
        <v>106500</v>
      </c>
      <c r="D19" s="5"/>
      <c r="E19" s="23">
        <v>11300</v>
      </c>
      <c r="F19" s="5"/>
      <c r="G19" s="15">
        <v>117800</v>
      </c>
      <c r="H19" s="5"/>
      <c r="I19" s="23">
        <v>49563</v>
      </c>
      <c r="J19" s="5"/>
      <c r="K19" s="23">
        <v>68237</v>
      </c>
      <c r="L19" s="9"/>
    </row>
    <row r="20" spans="1:13" ht="17.25" x14ac:dyDescent="0.4">
      <c r="A20" s="4" t="s">
        <v>107</v>
      </c>
      <c r="B20" s="5"/>
      <c r="C20" s="110">
        <v>94100</v>
      </c>
      <c r="D20" s="107"/>
      <c r="E20" s="110">
        <v>-33300</v>
      </c>
      <c r="F20" s="107"/>
      <c r="G20" s="110">
        <v>60800</v>
      </c>
      <c r="H20" s="107"/>
      <c r="I20" s="110">
        <v>0</v>
      </c>
      <c r="J20" s="107"/>
      <c r="K20" s="110">
        <v>60800</v>
      </c>
      <c r="L20" s="9"/>
    </row>
    <row r="21" spans="1:13" ht="15" x14ac:dyDescent="0.25">
      <c r="A21" s="4" t="s">
        <v>39</v>
      </c>
      <c r="B21" s="5"/>
      <c r="C21" s="23">
        <v>1947700</v>
      </c>
      <c r="D21" s="5"/>
      <c r="E21" s="23">
        <v>-42500</v>
      </c>
      <c r="F21" s="23" t="s">
        <v>108</v>
      </c>
      <c r="G21" s="23">
        <v>1905200</v>
      </c>
      <c r="H21" s="5"/>
      <c r="I21" s="23">
        <v>545785</v>
      </c>
      <c r="J21" s="5"/>
      <c r="K21" s="23">
        <v>1359415</v>
      </c>
      <c r="L21" s="9"/>
    </row>
    <row r="22" spans="1:13" ht="15" x14ac:dyDescent="0.25">
      <c r="A22" s="4" t="s">
        <v>62</v>
      </c>
      <c r="B22" s="5"/>
      <c r="C22" s="110">
        <v>-16600</v>
      </c>
      <c r="D22" s="5"/>
      <c r="E22" s="110">
        <v>5300</v>
      </c>
      <c r="F22" s="5"/>
      <c r="G22" s="109">
        <v>-11300</v>
      </c>
      <c r="H22" s="5"/>
      <c r="I22" s="110">
        <v>-3360</v>
      </c>
      <c r="J22" s="5"/>
      <c r="K22" s="110">
        <v>-7940</v>
      </c>
      <c r="L22" s="9"/>
    </row>
    <row r="23" spans="1:13" ht="15" x14ac:dyDescent="0.25">
      <c r="A23" s="21" t="s">
        <v>40</v>
      </c>
      <c r="B23" s="5"/>
      <c r="C23" s="110">
        <v>1931100</v>
      </c>
      <c r="D23" s="5"/>
      <c r="E23" s="110">
        <v>-37200</v>
      </c>
      <c r="F23" s="5"/>
      <c r="G23" s="110">
        <v>1893900</v>
      </c>
      <c r="H23" s="5"/>
      <c r="I23" s="110">
        <v>542425</v>
      </c>
      <c r="J23" s="5"/>
      <c r="K23" s="110">
        <v>1351475</v>
      </c>
      <c r="L23" s="9"/>
    </row>
    <row r="24" spans="1:13" ht="15" x14ac:dyDescent="0.25">
      <c r="A24" s="5"/>
      <c r="B24" s="5"/>
      <c r="C24" s="23"/>
      <c r="D24" s="5"/>
      <c r="E24" s="23"/>
      <c r="F24" s="5"/>
      <c r="G24" s="23"/>
      <c r="H24" s="5"/>
      <c r="I24" s="23"/>
      <c r="J24" s="5"/>
      <c r="K24" s="23"/>
      <c r="L24" s="9"/>
    </row>
    <row r="25" spans="1:13" ht="15" x14ac:dyDescent="0.25">
      <c r="A25" s="6" t="s">
        <v>41</v>
      </c>
      <c r="B25" s="5"/>
      <c r="C25" s="23"/>
      <c r="D25" s="5"/>
      <c r="E25" s="23"/>
      <c r="F25" s="5"/>
      <c r="G25" s="23"/>
      <c r="H25" s="5"/>
      <c r="I25" s="23"/>
      <c r="J25" s="5"/>
      <c r="K25" s="23"/>
      <c r="L25" s="9"/>
    </row>
    <row r="26" spans="1:13" ht="15" x14ac:dyDescent="0.25">
      <c r="A26" s="4" t="s">
        <v>42</v>
      </c>
      <c r="B26" s="5"/>
      <c r="C26" s="23">
        <v>255400</v>
      </c>
      <c r="D26" s="5"/>
      <c r="E26" s="23">
        <v>25200</v>
      </c>
      <c r="F26" s="5"/>
      <c r="G26" s="23">
        <v>280600</v>
      </c>
      <c r="H26" s="5"/>
      <c r="I26" s="23">
        <v>113847</v>
      </c>
      <c r="J26" s="5"/>
      <c r="K26" s="23">
        <v>166753</v>
      </c>
      <c r="L26" s="9"/>
    </row>
    <row r="27" spans="1:13" ht="15" x14ac:dyDescent="0.25">
      <c r="A27" s="4" t="s">
        <v>43</v>
      </c>
      <c r="B27" s="5"/>
      <c r="C27" s="23">
        <v>126100</v>
      </c>
      <c r="D27" s="5"/>
      <c r="E27" s="23">
        <v>7800</v>
      </c>
      <c r="F27" s="5"/>
      <c r="G27" s="23">
        <v>133900</v>
      </c>
      <c r="H27" s="5"/>
      <c r="I27" s="23">
        <v>54031</v>
      </c>
      <c r="J27" s="5"/>
      <c r="K27" s="23">
        <v>79869</v>
      </c>
      <c r="L27" s="9"/>
      <c r="M27" s="55"/>
    </row>
    <row r="28" spans="1:13" ht="15" x14ac:dyDescent="0.25">
      <c r="A28" s="4" t="s">
        <v>44</v>
      </c>
      <c r="B28" s="5"/>
      <c r="C28" s="23">
        <v>51000</v>
      </c>
      <c r="D28" s="5"/>
      <c r="E28" s="23">
        <v>12600</v>
      </c>
      <c r="F28" s="5"/>
      <c r="G28" s="23">
        <v>63600</v>
      </c>
      <c r="H28" s="5"/>
      <c r="I28" s="23">
        <v>27362</v>
      </c>
      <c r="J28" s="5"/>
      <c r="K28" s="23">
        <v>36238</v>
      </c>
      <c r="L28" s="9"/>
    </row>
    <row r="29" spans="1:13" ht="15" x14ac:dyDescent="0.25">
      <c r="A29" s="4" t="s">
        <v>61</v>
      </c>
      <c r="B29" s="5"/>
      <c r="C29" s="23">
        <v>8100</v>
      </c>
      <c r="D29" s="5"/>
      <c r="E29" s="23">
        <v>-2900</v>
      </c>
      <c r="F29" s="5"/>
      <c r="G29" s="23">
        <v>5200</v>
      </c>
      <c r="H29" s="5"/>
      <c r="I29" s="23">
        <v>4424</v>
      </c>
      <c r="J29" s="5"/>
      <c r="K29" s="23">
        <v>776</v>
      </c>
      <c r="L29" s="9"/>
    </row>
    <row r="30" spans="1:13" ht="15" x14ac:dyDescent="0.25">
      <c r="A30" s="4" t="s">
        <v>92</v>
      </c>
      <c r="B30" s="5"/>
      <c r="C30" s="23">
        <v>-13500</v>
      </c>
      <c r="D30" s="5"/>
      <c r="E30" s="23">
        <v>0</v>
      </c>
      <c r="F30" s="5"/>
      <c r="G30" s="23">
        <v>-13500</v>
      </c>
      <c r="H30" s="5"/>
      <c r="I30" s="23">
        <f>-370915+370915</f>
        <v>0</v>
      </c>
      <c r="J30" s="5"/>
      <c r="K30" s="23">
        <v>-13500</v>
      </c>
      <c r="L30" s="9"/>
      <c r="M30" s="60"/>
    </row>
    <row r="31" spans="1:13" ht="17.25" x14ac:dyDescent="0.4">
      <c r="A31" s="4" t="s">
        <v>74</v>
      </c>
      <c r="B31" s="5"/>
      <c r="C31" s="110">
        <v>0</v>
      </c>
      <c r="D31" s="107"/>
      <c r="E31" s="110">
        <v>0</v>
      </c>
      <c r="F31" s="107"/>
      <c r="G31" s="110">
        <v>0</v>
      </c>
      <c r="H31" s="107"/>
      <c r="I31" s="110">
        <v>-2750</v>
      </c>
      <c r="J31" s="107"/>
      <c r="K31" s="110">
        <v>2750</v>
      </c>
      <c r="L31" s="9"/>
    </row>
    <row r="32" spans="1:13" ht="14.25" hidden="1" customHeight="1" x14ac:dyDescent="0.25">
      <c r="A32" s="4" t="s">
        <v>75</v>
      </c>
      <c r="B32" s="5"/>
      <c r="C32" s="23">
        <v>0</v>
      </c>
      <c r="D32" s="5"/>
      <c r="E32" s="23">
        <v>0</v>
      </c>
      <c r="F32" s="5"/>
      <c r="G32" s="23">
        <v>0</v>
      </c>
      <c r="H32" s="5"/>
      <c r="I32" s="23">
        <v>0</v>
      </c>
      <c r="J32" s="5"/>
      <c r="K32" s="23">
        <v>0</v>
      </c>
      <c r="L32" s="9"/>
    </row>
    <row r="33" spans="1:15" ht="15" x14ac:dyDescent="0.25">
      <c r="A33" s="4" t="s">
        <v>39</v>
      </c>
      <c r="B33" s="5"/>
      <c r="C33" s="23">
        <v>427100</v>
      </c>
      <c r="D33" s="5"/>
      <c r="E33" s="23">
        <v>42700</v>
      </c>
      <c r="F33" s="5"/>
      <c r="G33" s="23">
        <v>469800</v>
      </c>
      <c r="H33" s="5"/>
      <c r="I33" s="23">
        <f>-174001+370915</f>
        <v>196914</v>
      </c>
      <c r="J33" s="5"/>
      <c r="K33" s="23">
        <f>643801-357415-13500</f>
        <v>272886</v>
      </c>
      <c r="L33" s="9"/>
    </row>
    <row r="34" spans="1:15" ht="15" x14ac:dyDescent="0.25">
      <c r="A34" s="4" t="s">
        <v>63</v>
      </c>
      <c r="B34" s="5"/>
      <c r="C34" s="110">
        <v>-3700</v>
      </c>
      <c r="D34" s="5"/>
      <c r="E34" s="110">
        <v>-6600</v>
      </c>
      <c r="F34" s="5"/>
      <c r="G34" s="110">
        <v>-10300</v>
      </c>
      <c r="H34" s="5"/>
      <c r="I34" s="110">
        <v>-5708</v>
      </c>
      <c r="J34" s="5"/>
      <c r="K34" s="110">
        <v>-4592</v>
      </c>
      <c r="L34" s="9"/>
    </row>
    <row r="35" spans="1:15" ht="15" x14ac:dyDescent="0.25">
      <c r="A35" s="21" t="s">
        <v>65</v>
      </c>
      <c r="B35" s="5"/>
      <c r="C35" s="110">
        <v>423400</v>
      </c>
      <c r="D35" s="5"/>
      <c r="E35" s="110">
        <v>36100</v>
      </c>
      <c r="F35" s="5"/>
      <c r="G35" s="110">
        <v>459500</v>
      </c>
      <c r="H35" s="5"/>
      <c r="I35" s="110">
        <f>-179709+370915</f>
        <v>191206</v>
      </c>
      <c r="J35" s="5"/>
      <c r="K35" s="110">
        <f>639209-357415-13500</f>
        <v>268294</v>
      </c>
      <c r="L35" s="9"/>
    </row>
    <row r="36" spans="1:15" ht="15" x14ac:dyDescent="0.25">
      <c r="A36" s="21"/>
      <c r="B36" s="5"/>
      <c r="C36" s="23"/>
      <c r="D36" s="5"/>
      <c r="E36" s="23"/>
      <c r="F36" s="5"/>
      <c r="G36" s="23"/>
      <c r="H36" s="5"/>
      <c r="I36" s="23"/>
      <c r="J36" s="5"/>
      <c r="K36" s="23"/>
      <c r="L36" s="9"/>
    </row>
    <row r="37" spans="1:15" ht="20.25" customHeight="1" thickBot="1" x14ac:dyDescent="0.25">
      <c r="A37" s="20" t="s">
        <v>21</v>
      </c>
      <c r="B37" s="7"/>
      <c r="C37" s="125">
        <v>2354500</v>
      </c>
      <c r="D37" s="7"/>
      <c r="E37" s="125">
        <v>-1100</v>
      </c>
      <c r="F37" s="7"/>
      <c r="G37" s="125">
        <v>2353400</v>
      </c>
      <c r="H37" s="7"/>
      <c r="I37" s="125">
        <f>362716+370915</f>
        <v>733631</v>
      </c>
      <c r="J37" s="126"/>
      <c r="K37" s="125">
        <f>1990684-357415-13500</f>
        <v>1619769</v>
      </c>
      <c r="L37" s="9"/>
    </row>
    <row r="38" spans="1:15" ht="20.25" customHeight="1" thickTop="1" x14ac:dyDescent="0.35">
      <c r="A38" s="5"/>
      <c r="B38" s="5"/>
      <c r="C38" s="41"/>
      <c r="D38" s="50"/>
      <c r="E38" s="41"/>
      <c r="F38" s="50"/>
      <c r="G38" s="41"/>
      <c r="H38" s="50"/>
      <c r="I38" s="41"/>
      <c r="J38" s="50"/>
      <c r="K38" s="41"/>
      <c r="L38" s="9"/>
    </row>
    <row r="39" spans="1:15" ht="20.25" customHeight="1" x14ac:dyDescent="0.25">
      <c r="A39" s="4"/>
      <c r="B39" s="5"/>
      <c r="C39" s="23"/>
      <c r="D39" s="5"/>
      <c r="E39" s="23"/>
      <c r="F39" s="5"/>
      <c r="G39" s="23"/>
      <c r="H39" s="5"/>
      <c r="I39" s="23"/>
      <c r="J39" s="5"/>
      <c r="K39" s="23"/>
      <c r="L39" s="9"/>
    </row>
    <row r="40" spans="1:15" ht="20.25" customHeight="1" x14ac:dyDescent="0.4">
      <c r="A40" s="21"/>
      <c r="B40" s="5"/>
      <c r="C40" s="22"/>
      <c r="D40" s="5"/>
      <c r="E40" s="22"/>
      <c r="F40" s="5"/>
      <c r="G40" s="22"/>
      <c r="H40" s="5"/>
      <c r="I40" s="22"/>
      <c r="J40" s="5"/>
      <c r="K40" s="22"/>
      <c r="L40" s="9"/>
    </row>
    <row r="41" spans="1:15" ht="20.25" customHeight="1" x14ac:dyDescent="0.25">
      <c r="A41" s="5"/>
      <c r="B41" s="5"/>
      <c r="C41" s="23"/>
      <c r="D41" s="5"/>
      <c r="E41" s="23"/>
      <c r="F41" s="5"/>
      <c r="G41" s="23"/>
      <c r="H41" s="5"/>
      <c r="I41" s="23"/>
      <c r="J41" s="5"/>
      <c r="K41" s="23"/>
      <c r="L41" s="9"/>
    </row>
    <row r="42" spans="1:15" ht="20.25" customHeight="1" x14ac:dyDescent="0.35">
      <c r="A42" s="20"/>
      <c r="B42" s="7"/>
      <c r="C42" s="41"/>
      <c r="D42" s="7"/>
      <c r="E42" s="41"/>
      <c r="F42" s="7"/>
      <c r="G42" s="41"/>
      <c r="H42" s="7"/>
      <c r="I42" s="41"/>
      <c r="J42" s="7"/>
      <c r="K42" s="41"/>
      <c r="L42" s="9"/>
    </row>
    <row r="43" spans="1:15" ht="20.25" customHeight="1" x14ac:dyDescent="0.35">
      <c r="A43" s="11"/>
      <c r="B43" s="11"/>
      <c r="C43" s="41"/>
      <c r="D43" s="11"/>
      <c r="E43" s="41"/>
      <c r="F43" s="11"/>
      <c r="G43" s="41"/>
      <c r="H43" s="11"/>
      <c r="I43" s="41"/>
      <c r="J43" s="11"/>
      <c r="K43" s="41"/>
    </row>
    <row r="44" spans="1:15" ht="20.25" customHeight="1" x14ac:dyDescent="0.25">
      <c r="I44" s="15"/>
    </row>
    <row r="45" spans="1:15" ht="20.25" customHeight="1" x14ac:dyDescent="0.2">
      <c r="A45" s="42"/>
    </row>
    <row r="46" spans="1:15" ht="20.25" customHeight="1" x14ac:dyDescent="0.2"/>
    <row r="47" spans="1:15" ht="20.25" customHeight="1" x14ac:dyDescent="0.2">
      <c r="C47" s="55"/>
      <c r="N47" s="53"/>
      <c r="O47" s="55"/>
    </row>
    <row r="48" spans="1:15" x14ac:dyDescent="0.2">
      <c r="A48" s="55"/>
      <c r="C48" s="55"/>
      <c r="K48" s="55"/>
    </row>
    <row r="49" spans="1:15" x14ac:dyDescent="0.2">
      <c r="A49" s="55"/>
      <c r="K49" s="55"/>
      <c r="N49" s="55" t="s">
        <v>108</v>
      </c>
      <c r="O49" s="55" t="s">
        <v>108</v>
      </c>
    </row>
  </sheetData>
  <phoneticPr fontId="25" type="noConversion"/>
  <printOptions gridLinesSet="0"/>
  <pageMargins left="0.45" right="0.4" top="0.5" bottom="0.5" header="0.25" footer="0.25"/>
  <pageSetup scale="92"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A11" transitionEvaluation="1" transitionEntry="1">
    <pageSetUpPr fitToPage="1"/>
  </sheetPr>
  <dimension ref="A1:O50"/>
  <sheetViews>
    <sheetView showGridLines="0" topLeftCell="A11" zoomScaleNormal="100" workbookViewId="0">
      <selection activeCell="S12" sqref="S12"/>
    </sheetView>
  </sheetViews>
  <sheetFormatPr defaultColWidth="14.7109375" defaultRowHeight="12.75" x14ac:dyDescent="0.2"/>
  <cols>
    <col min="1" max="1" width="40.140625" style="3" customWidth="1"/>
    <col min="2" max="2" width="1.7109375" style="3" customWidth="1"/>
    <col min="3" max="3" width="12.85546875" style="3" bestFit="1" customWidth="1"/>
    <col min="4" max="4" width="1.7109375" style="3" customWidth="1"/>
    <col min="5" max="5" width="11.5703125" style="3" customWidth="1"/>
    <col min="6" max="6" width="1.7109375" style="3" customWidth="1"/>
    <col min="7" max="7" width="13.85546875" style="3" bestFit="1" customWidth="1"/>
    <col min="8" max="8" width="1.7109375" style="3" customWidth="1"/>
    <col min="9" max="9" width="15.7109375" style="3" customWidth="1"/>
    <col min="10" max="10" width="1.7109375" style="3" customWidth="1"/>
    <col min="11" max="11" width="10.7109375" style="3" customWidth="1"/>
    <col min="12" max="12" width="1.7109375" style="3" customWidth="1"/>
    <col min="13" max="13" width="14.7109375" style="3"/>
    <col min="14" max="14" width="1.7109375" style="3" customWidth="1"/>
    <col min="15" max="15" width="14.7109375" style="3"/>
    <col min="16" max="16" width="1.7109375" style="3" customWidth="1"/>
    <col min="17" max="16384" width="14.7109375" style="3"/>
  </cols>
  <sheetData>
    <row r="1" spans="1:15" x14ac:dyDescent="0.2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15.75" x14ac:dyDescent="0.25">
      <c r="A2" s="2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ht="15.75" x14ac:dyDescent="0.25">
      <c r="A3" s="2" t="s">
        <v>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</row>
    <row r="4" spans="1:15" ht="15" customHeight="1" x14ac:dyDescent="0.25">
      <c r="A4" s="2" t="s">
        <v>45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</row>
    <row r="5" spans="1:15" ht="15" customHeight="1" x14ac:dyDescent="0.25">
      <c r="A5" s="8" t="str">
        <f>'EX-G'!A4</f>
        <v>FOR THE FOUR MONTHS ENDED NOVEMBER 30, 2024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12" t="s">
        <v>46</v>
      </c>
    </row>
    <row r="6" spans="1:15" ht="15.75" x14ac:dyDescent="0.25">
      <c r="A6" s="19" t="s">
        <v>2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</row>
    <row r="7" spans="1:15" x14ac:dyDescent="0.2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</row>
    <row r="8" spans="1:15" x14ac:dyDescent="0.2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</row>
    <row r="9" spans="1:15" x14ac:dyDescent="0.2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</row>
    <row r="10" spans="1:15" x14ac:dyDescent="0.2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</row>
    <row r="11" spans="1:15" x14ac:dyDescent="0.2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</row>
    <row r="12" spans="1:15" x14ac:dyDescent="0.2">
      <c r="A12" s="55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x14ac:dyDescent="0.2">
      <c r="A13" s="55"/>
      <c r="C13" s="136" t="s">
        <v>82</v>
      </c>
      <c r="D13" s="18"/>
      <c r="E13" s="18" t="s">
        <v>13</v>
      </c>
      <c r="F13" s="18"/>
      <c r="G13" s="18" t="s">
        <v>32</v>
      </c>
      <c r="H13" s="18"/>
      <c r="I13" s="1"/>
      <c r="J13" s="1"/>
      <c r="K13" s="1"/>
      <c r="L13" s="1"/>
      <c r="M13" s="1"/>
      <c r="N13" s="1"/>
      <c r="O13" s="1"/>
    </row>
    <row r="14" spans="1:15" x14ac:dyDescent="0.2">
      <c r="A14" s="55"/>
      <c r="C14" s="136" t="s">
        <v>83</v>
      </c>
      <c r="D14" s="112"/>
      <c r="E14" s="18" t="s">
        <v>47</v>
      </c>
      <c r="F14" s="18"/>
      <c r="G14" s="18" t="s">
        <v>48</v>
      </c>
      <c r="H14" s="18"/>
      <c r="I14" s="18" t="s">
        <v>49</v>
      </c>
      <c r="J14" s="18"/>
      <c r="K14" s="1"/>
      <c r="L14" s="1"/>
      <c r="M14" s="18" t="s">
        <v>32</v>
      </c>
      <c r="N14" s="18"/>
      <c r="O14" s="18" t="s">
        <v>87</v>
      </c>
    </row>
    <row r="15" spans="1:15" x14ac:dyDescent="0.2">
      <c r="A15" s="55"/>
      <c r="C15" s="37" t="s">
        <v>50</v>
      </c>
      <c r="D15" s="36"/>
      <c r="E15" s="37" t="s">
        <v>16</v>
      </c>
      <c r="F15" s="37"/>
      <c r="G15" s="37" t="s">
        <v>51</v>
      </c>
      <c r="H15" s="37"/>
      <c r="I15" s="36" t="s">
        <v>50</v>
      </c>
      <c r="J15" s="36"/>
      <c r="K15" s="37" t="s">
        <v>52</v>
      </c>
      <c r="L15" s="37"/>
      <c r="M15" s="37" t="s">
        <v>86</v>
      </c>
      <c r="N15" s="37"/>
      <c r="O15" s="36" t="s">
        <v>50</v>
      </c>
    </row>
    <row r="16" spans="1:15" x14ac:dyDescent="0.2">
      <c r="A16" s="55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</row>
    <row r="17" spans="1:15" x14ac:dyDescent="0.2">
      <c r="A17" s="52" t="s">
        <v>53</v>
      </c>
      <c r="B17" s="52"/>
      <c r="C17" s="127">
        <v>1323617</v>
      </c>
      <c r="D17" s="127"/>
      <c r="E17" s="127">
        <v>-223736</v>
      </c>
      <c r="F17" s="127"/>
      <c r="G17" s="127">
        <v>0</v>
      </c>
      <c r="H17" s="127"/>
      <c r="I17" s="127">
        <v>1099881</v>
      </c>
      <c r="J17" s="127"/>
      <c r="K17" s="127">
        <v>440785</v>
      </c>
      <c r="L17" s="127"/>
      <c r="M17" s="127">
        <v>3900</v>
      </c>
      <c r="N17" s="127"/>
      <c r="O17" s="127">
        <v>655196</v>
      </c>
    </row>
    <row r="18" spans="1:15" x14ac:dyDescent="0.2">
      <c r="A18" s="52" t="s">
        <v>93</v>
      </c>
      <c r="B18" s="52"/>
      <c r="C18" s="52">
        <v>88563</v>
      </c>
      <c r="D18" s="52"/>
      <c r="E18" s="128">
        <v>1582</v>
      </c>
      <c r="F18" s="129"/>
      <c r="G18" s="129">
        <v>0</v>
      </c>
      <c r="H18" s="129"/>
      <c r="I18" s="129">
        <v>90145</v>
      </c>
      <c r="J18" s="129"/>
      <c r="K18" s="129">
        <v>30237</v>
      </c>
      <c r="L18" s="129"/>
      <c r="M18" s="129">
        <v>10000</v>
      </c>
      <c r="N18" s="129"/>
      <c r="O18" s="129">
        <v>49908</v>
      </c>
    </row>
    <row r="19" spans="1:15" x14ac:dyDescent="0.2">
      <c r="A19" s="52" t="s">
        <v>98</v>
      </c>
      <c r="B19" s="52"/>
      <c r="C19" s="52">
        <v>17971</v>
      </c>
      <c r="D19" s="52"/>
      <c r="E19" s="128">
        <v>-3515</v>
      </c>
      <c r="F19" s="129"/>
      <c r="G19" s="129">
        <v>0</v>
      </c>
      <c r="H19" s="129"/>
      <c r="I19" s="129">
        <v>14456</v>
      </c>
      <c r="J19" s="129"/>
      <c r="K19" s="129">
        <v>1762</v>
      </c>
      <c r="L19" s="129"/>
      <c r="M19" s="129">
        <v>10000</v>
      </c>
      <c r="N19" s="129"/>
      <c r="O19" s="129">
        <v>2694</v>
      </c>
    </row>
    <row r="20" spans="1:15" x14ac:dyDescent="0.2">
      <c r="A20" s="52" t="s">
        <v>105</v>
      </c>
      <c r="B20" s="52"/>
      <c r="C20" s="52">
        <v>9853</v>
      </c>
      <c r="D20" s="52"/>
      <c r="E20" s="128">
        <v>-9090</v>
      </c>
      <c r="F20" s="129"/>
      <c r="G20" s="129">
        <v>0</v>
      </c>
      <c r="H20" s="129"/>
      <c r="I20" s="129">
        <v>763</v>
      </c>
      <c r="J20" s="129"/>
      <c r="K20" s="129">
        <v>292</v>
      </c>
      <c r="L20" s="129"/>
      <c r="M20" s="129">
        <v>0</v>
      </c>
      <c r="N20" s="129"/>
      <c r="O20" s="129">
        <v>471</v>
      </c>
    </row>
    <row r="21" spans="1:15" x14ac:dyDescent="0.2">
      <c r="A21" s="52" t="s">
        <v>94</v>
      </c>
      <c r="B21" s="52"/>
      <c r="C21" s="52">
        <v>951116</v>
      </c>
      <c r="D21" s="52"/>
      <c r="E21" s="128">
        <v>-3260</v>
      </c>
      <c r="F21" s="129"/>
      <c r="G21" s="129">
        <v>0</v>
      </c>
      <c r="H21" s="129"/>
      <c r="I21" s="129">
        <v>947856</v>
      </c>
      <c r="J21" s="129"/>
      <c r="K21" s="129">
        <v>361960</v>
      </c>
      <c r="L21" s="129"/>
      <c r="M21" s="129">
        <v>80000</v>
      </c>
      <c r="N21" s="129"/>
      <c r="O21" s="129">
        <v>505896</v>
      </c>
    </row>
    <row r="22" spans="1:15" x14ac:dyDescent="0.2">
      <c r="A22" s="52" t="s">
        <v>54</v>
      </c>
      <c r="B22" s="52"/>
      <c r="C22" s="129">
        <v>0</v>
      </c>
      <c r="D22" s="52"/>
      <c r="E22" s="128">
        <v>0</v>
      </c>
      <c r="F22" s="129"/>
      <c r="G22" s="129">
        <v>0</v>
      </c>
      <c r="H22" s="129"/>
      <c r="I22" s="129">
        <v>0</v>
      </c>
      <c r="J22" s="129"/>
      <c r="K22" s="129">
        <v>0</v>
      </c>
      <c r="L22" s="129"/>
      <c r="M22" s="129" t="s">
        <v>173</v>
      </c>
      <c r="N22" s="129"/>
      <c r="O22" s="129">
        <v>0</v>
      </c>
    </row>
    <row r="23" spans="1:15" x14ac:dyDescent="0.2">
      <c r="A23" s="52" t="s">
        <v>59</v>
      </c>
      <c r="B23" s="52"/>
      <c r="C23" s="52">
        <v>6723</v>
      </c>
      <c r="D23" s="52"/>
      <c r="E23" s="128">
        <v>0</v>
      </c>
      <c r="F23" s="129"/>
      <c r="G23" s="129">
        <v>0</v>
      </c>
      <c r="H23" s="129"/>
      <c r="I23" s="129">
        <v>6723</v>
      </c>
      <c r="J23" s="129"/>
      <c r="K23" s="129">
        <v>5089</v>
      </c>
      <c r="L23" s="129"/>
      <c r="M23" s="129">
        <v>0</v>
      </c>
      <c r="N23" s="129"/>
      <c r="O23" s="129">
        <v>1634</v>
      </c>
    </row>
    <row r="24" spans="1:15" x14ac:dyDescent="0.2">
      <c r="A24" s="52" t="s">
        <v>89</v>
      </c>
      <c r="B24" s="52"/>
      <c r="C24" s="52">
        <v>-216334</v>
      </c>
      <c r="D24" s="52"/>
      <c r="E24" s="128">
        <v>234414</v>
      </c>
      <c r="F24" s="129"/>
      <c r="G24" s="129">
        <v>1500</v>
      </c>
      <c r="H24" s="129"/>
      <c r="I24" s="129">
        <v>19580</v>
      </c>
      <c r="J24" s="129"/>
      <c r="K24" s="129">
        <v>7155</v>
      </c>
      <c r="L24" s="129"/>
      <c r="M24" s="129">
        <v>500</v>
      </c>
      <c r="N24" s="129"/>
      <c r="O24" s="129">
        <v>11925</v>
      </c>
    </row>
    <row r="25" spans="1:15" x14ac:dyDescent="0.2">
      <c r="A25" s="52" t="s">
        <v>55</v>
      </c>
      <c r="B25" s="52"/>
      <c r="C25" s="52">
        <v>360</v>
      </c>
      <c r="D25" s="52"/>
      <c r="E25" s="128">
        <v>0</v>
      </c>
      <c r="F25" s="129"/>
      <c r="G25" s="129">
        <v>0</v>
      </c>
      <c r="H25" s="129"/>
      <c r="I25" s="129">
        <v>360</v>
      </c>
      <c r="J25" s="129"/>
      <c r="K25" s="129">
        <v>118</v>
      </c>
      <c r="L25" s="129"/>
      <c r="M25" s="129">
        <v>0</v>
      </c>
      <c r="N25" s="129"/>
      <c r="O25" s="129">
        <v>242</v>
      </c>
    </row>
    <row r="26" spans="1:15" x14ac:dyDescent="0.2">
      <c r="A26" s="52" t="s">
        <v>106</v>
      </c>
      <c r="B26" s="52"/>
      <c r="C26" s="129">
        <v>0</v>
      </c>
      <c r="D26" s="129"/>
      <c r="E26" s="128">
        <v>0</v>
      </c>
      <c r="F26" s="129"/>
      <c r="G26" s="129">
        <v>0</v>
      </c>
      <c r="H26" s="129"/>
      <c r="I26" s="129">
        <v>0</v>
      </c>
      <c r="J26" s="129"/>
      <c r="K26" s="129">
        <v>0</v>
      </c>
      <c r="L26" s="129"/>
      <c r="M26" s="129">
        <v>0</v>
      </c>
      <c r="N26" s="129"/>
      <c r="O26" s="129">
        <v>0</v>
      </c>
    </row>
    <row r="27" spans="1:15" x14ac:dyDescent="0.2">
      <c r="A27" s="52" t="s">
        <v>95</v>
      </c>
      <c r="B27" s="52"/>
      <c r="C27" s="52">
        <v>414</v>
      </c>
      <c r="D27" s="52"/>
      <c r="E27" s="128">
        <v>0</v>
      </c>
      <c r="F27" s="129"/>
      <c r="G27" s="129">
        <v>0</v>
      </c>
      <c r="H27" s="129"/>
      <c r="I27" s="129">
        <v>414</v>
      </c>
      <c r="J27" s="129"/>
      <c r="K27" s="129">
        <v>154</v>
      </c>
      <c r="L27" s="129"/>
      <c r="M27" s="129">
        <v>0</v>
      </c>
      <c r="N27" s="129"/>
      <c r="O27" s="129">
        <v>260</v>
      </c>
    </row>
    <row r="28" spans="1:15" x14ac:dyDescent="0.2">
      <c r="A28" s="52" t="s">
        <v>96</v>
      </c>
      <c r="B28" s="52"/>
      <c r="C28" s="52">
        <v>19026</v>
      </c>
      <c r="D28" s="52"/>
      <c r="E28" s="128">
        <v>100</v>
      </c>
      <c r="F28" s="129"/>
      <c r="G28" s="129">
        <v>0</v>
      </c>
      <c r="H28" s="129"/>
      <c r="I28" s="129">
        <v>19126</v>
      </c>
      <c r="J28" s="129"/>
      <c r="K28" s="129">
        <v>7981</v>
      </c>
      <c r="L28" s="129"/>
      <c r="M28" s="129">
        <v>0</v>
      </c>
      <c r="N28" s="129"/>
      <c r="O28" s="129">
        <v>11145</v>
      </c>
    </row>
    <row r="29" spans="1:15" x14ac:dyDescent="0.2">
      <c r="A29" s="52" t="s">
        <v>64</v>
      </c>
      <c r="B29" s="52"/>
      <c r="C29" s="52">
        <v>71541</v>
      </c>
      <c r="D29" s="52"/>
      <c r="E29" s="128">
        <v>0</v>
      </c>
      <c r="F29" s="129"/>
      <c r="G29" s="129">
        <v>0</v>
      </c>
      <c r="H29" s="129"/>
      <c r="I29" s="129">
        <v>71541</v>
      </c>
      <c r="J29" s="129"/>
      <c r="K29" s="129">
        <v>27493</v>
      </c>
      <c r="L29" s="129"/>
      <c r="M29" s="129">
        <v>0</v>
      </c>
      <c r="N29" s="129"/>
      <c r="O29" s="129">
        <v>44048</v>
      </c>
    </row>
    <row r="30" spans="1:15" x14ac:dyDescent="0.2">
      <c r="A30" s="52" t="s">
        <v>100</v>
      </c>
      <c r="B30" s="52"/>
      <c r="C30" s="52">
        <v>2989</v>
      </c>
      <c r="D30" s="52"/>
      <c r="E30" s="128">
        <v>108</v>
      </c>
      <c r="F30" s="129"/>
      <c r="G30" s="129">
        <v>0</v>
      </c>
      <c r="H30" s="129"/>
      <c r="I30" s="129">
        <v>3097</v>
      </c>
      <c r="J30" s="129"/>
      <c r="K30" s="129">
        <v>1600</v>
      </c>
      <c r="L30" s="129"/>
      <c r="M30" s="129">
        <v>0</v>
      </c>
      <c r="N30" s="129"/>
      <c r="O30" s="129">
        <v>1497</v>
      </c>
    </row>
    <row r="31" spans="1:15" x14ac:dyDescent="0.2">
      <c r="A31" s="52" t="s">
        <v>101</v>
      </c>
      <c r="B31" s="52"/>
      <c r="C31" s="52">
        <v>1539</v>
      </c>
      <c r="D31" s="52"/>
      <c r="E31" s="128">
        <v>0</v>
      </c>
      <c r="F31" s="129"/>
      <c r="G31" s="129">
        <v>0</v>
      </c>
      <c r="H31" s="129"/>
      <c r="I31" s="129">
        <v>1539</v>
      </c>
      <c r="J31" s="129"/>
      <c r="K31" s="129">
        <v>426</v>
      </c>
      <c r="L31" s="129"/>
      <c r="M31" s="129">
        <v>0</v>
      </c>
      <c r="N31" s="129"/>
      <c r="O31" s="129">
        <v>1113</v>
      </c>
    </row>
    <row r="32" spans="1:15" x14ac:dyDescent="0.2">
      <c r="A32" s="52" t="s">
        <v>102</v>
      </c>
      <c r="B32" s="52"/>
      <c r="C32" s="52">
        <v>21096</v>
      </c>
      <c r="D32" s="52"/>
      <c r="E32" s="128">
        <v>262</v>
      </c>
      <c r="F32" s="129"/>
      <c r="G32" s="129">
        <v>0</v>
      </c>
      <c r="H32" s="129"/>
      <c r="I32" s="129">
        <v>21358</v>
      </c>
      <c r="J32" s="129"/>
      <c r="K32" s="129">
        <v>8848</v>
      </c>
      <c r="L32" s="129"/>
      <c r="M32" s="129">
        <v>0</v>
      </c>
      <c r="N32" s="129"/>
      <c r="O32" s="129">
        <v>12510</v>
      </c>
    </row>
    <row r="33" spans="1:15" x14ac:dyDescent="0.2">
      <c r="A33" s="52" t="s">
        <v>103</v>
      </c>
      <c r="B33" s="52"/>
      <c r="C33" s="52">
        <v>146129</v>
      </c>
      <c r="D33" s="52"/>
      <c r="E33" s="128">
        <v>2998</v>
      </c>
      <c r="F33" s="129"/>
      <c r="G33" s="129">
        <v>0</v>
      </c>
      <c r="H33" s="129"/>
      <c r="I33" s="129">
        <v>149127</v>
      </c>
      <c r="J33" s="129"/>
      <c r="K33" s="129">
        <v>61553</v>
      </c>
      <c r="L33" s="129"/>
      <c r="M33" s="129">
        <v>0</v>
      </c>
      <c r="N33" s="129"/>
      <c r="O33" s="129">
        <v>87574</v>
      </c>
    </row>
    <row r="34" spans="1:15" x14ac:dyDescent="0.2">
      <c r="A34" s="52" t="s">
        <v>91</v>
      </c>
      <c r="B34" s="52"/>
      <c r="C34" s="52">
        <v>3800</v>
      </c>
      <c r="D34" s="52"/>
      <c r="E34" s="128">
        <v>0</v>
      </c>
      <c r="F34" s="129"/>
      <c r="G34" s="129">
        <v>0</v>
      </c>
      <c r="H34" s="129"/>
      <c r="I34" s="129">
        <v>3800</v>
      </c>
      <c r="J34" s="129"/>
      <c r="K34" s="129">
        <v>-38458</v>
      </c>
      <c r="L34" s="129"/>
      <c r="M34" s="129">
        <v>1640</v>
      </c>
      <c r="N34" s="129"/>
      <c r="O34" s="129">
        <v>40618</v>
      </c>
    </row>
    <row r="35" spans="1:15" x14ac:dyDescent="0.2">
      <c r="A35" s="52" t="s">
        <v>56</v>
      </c>
      <c r="B35" s="52"/>
      <c r="C35" s="128">
        <v>0</v>
      </c>
      <c r="D35" s="52"/>
      <c r="E35" s="128">
        <v>0</v>
      </c>
      <c r="F35" s="129"/>
      <c r="G35" s="129">
        <v>0</v>
      </c>
      <c r="H35" s="129"/>
      <c r="I35" s="129">
        <v>0</v>
      </c>
      <c r="J35" s="129"/>
      <c r="K35" s="129">
        <v>0</v>
      </c>
      <c r="L35" s="129"/>
      <c r="M35" s="129">
        <v>0</v>
      </c>
      <c r="N35" s="129"/>
      <c r="O35" s="129">
        <v>0</v>
      </c>
    </row>
    <row r="36" spans="1:15" ht="15" x14ac:dyDescent="0.35">
      <c r="A36" s="52" t="s">
        <v>57</v>
      </c>
      <c r="B36" s="52"/>
      <c r="C36" s="130">
        <v>0</v>
      </c>
      <c r="D36" s="131"/>
      <c r="E36" s="130">
        <v>0</v>
      </c>
      <c r="F36" s="129"/>
      <c r="G36" s="132">
        <v>0</v>
      </c>
      <c r="H36" s="129"/>
      <c r="I36" s="132">
        <v>0</v>
      </c>
      <c r="J36" s="133"/>
      <c r="K36" s="132">
        <v>0</v>
      </c>
      <c r="L36" s="129"/>
      <c r="M36" s="134">
        <v>0</v>
      </c>
      <c r="N36" s="111"/>
      <c r="O36" s="132">
        <v>0</v>
      </c>
    </row>
    <row r="37" spans="1:15" x14ac:dyDescent="0.2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</row>
    <row r="38" spans="1:15" ht="15.75" thickBot="1" x14ac:dyDescent="0.4">
      <c r="A38" s="17" t="s">
        <v>58</v>
      </c>
      <c r="B38" s="16"/>
      <c r="C38" s="135">
        <v>2448403</v>
      </c>
      <c r="D38" s="38"/>
      <c r="E38" s="135">
        <v>-137</v>
      </c>
      <c r="F38" s="38"/>
      <c r="G38" s="135">
        <v>1500</v>
      </c>
      <c r="H38" s="38"/>
      <c r="I38" s="135">
        <v>2449766</v>
      </c>
      <c r="J38" s="38"/>
      <c r="K38" s="135">
        <v>916995</v>
      </c>
      <c r="L38" s="38"/>
      <c r="M38" s="135">
        <v>106040</v>
      </c>
      <c r="N38" s="38"/>
      <c r="O38" s="135">
        <v>1426731</v>
      </c>
    </row>
    <row r="39" spans="1:15" ht="21" customHeight="1" thickTop="1" x14ac:dyDescent="0.35">
      <c r="C39" s="9"/>
      <c r="D39" s="9"/>
      <c r="E39" s="38"/>
      <c r="F39" s="38"/>
      <c r="G39" s="38"/>
      <c r="H39" s="38"/>
      <c r="I39" s="38"/>
      <c r="J39" s="38"/>
      <c r="K39" s="38"/>
      <c r="L39" s="9"/>
      <c r="M39" s="9"/>
    </row>
    <row r="40" spans="1:15" ht="21" customHeight="1" x14ac:dyDescent="0.35">
      <c r="C40" s="9"/>
      <c r="D40" s="9"/>
      <c r="E40" s="26"/>
      <c r="F40" s="26"/>
      <c r="G40" s="26"/>
      <c r="H40" s="26"/>
      <c r="I40" s="26"/>
      <c r="J40" s="26"/>
      <c r="K40" s="26"/>
      <c r="L40" s="9"/>
      <c r="M40" s="9"/>
    </row>
    <row r="41" spans="1:15" x14ac:dyDescent="0.2"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</row>
    <row r="42" spans="1:15" ht="15" x14ac:dyDescent="0.35">
      <c r="C42" s="17"/>
      <c r="D42" s="16"/>
      <c r="E42" s="38"/>
      <c r="F42" s="38"/>
      <c r="G42" s="38"/>
      <c r="H42" s="38"/>
      <c r="I42" s="38"/>
      <c r="J42" s="38"/>
      <c r="K42" s="38"/>
      <c r="L42" s="9"/>
      <c r="M42" s="9"/>
    </row>
    <row r="43" spans="1:15" ht="3" customHeight="1" x14ac:dyDescent="0.35">
      <c r="C43" s="5"/>
      <c r="D43" s="5"/>
      <c r="E43" s="39"/>
      <c r="F43" s="39"/>
      <c r="G43" s="39"/>
      <c r="H43" s="39"/>
      <c r="I43" s="39"/>
      <c r="J43" s="39"/>
      <c r="K43" s="39"/>
      <c r="L43" s="5"/>
    </row>
    <row r="44" spans="1:15" ht="15" x14ac:dyDescent="0.25">
      <c r="C44" s="5"/>
      <c r="D44" s="5"/>
      <c r="F44" s="5"/>
      <c r="G44" s="5"/>
      <c r="J44" s="5"/>
      <c r="K44" s="5"/>
      <c r="L44" s="5"/>
    </row>
    <row r="45" spans="1:15" ht="15" x14ac:dyDescent="0.25">
      <c r="A45" s="5"/>
      <c r="B45" s="5"/>
      <c r="D45" s="5"/>
      <c r="E45" s="5"/>
      <c r="H45" s="5"/>
      <c r="I45" s="5"/>
      <c r="J45" s="5"/>
    </row>
    <row r="46" spans="1:15" ht="15" x14ac:dyDescent="0.25">
      <c r="A46" s="5"/>
      <c r="B46" s="5"/>
      <c r="C46" s="5"/>
      <c r="D46" s="5"/>
      <c r="E46" s="5"/>
      <c r="F46" s="25"/>
      <c r="G46" s="25"/>
      <c r="H46" s="5"/>
      <c r="I46" s="5"/>
      <c r="J46" s="5"/>
      <c r="L46" s="56"/>
      <c r="M46" s="55"/>
    </row>
    <row r="47" spans="1:15" ht="15" x14ac:dyDescent="0.25">
      <c r="A47" s="5"/>
      <c r="B47" s="5"/>
      <c r="C47" s="10"/>
      <c r="D47" s="10"/>
      <c r="E47" s="5"/>
      <c r="F47" s="10"/>
      <c r="G47" s="10"/>
      <c r="H47" s="5"/>
      <c r="I47" s="5"/>
      <c r="J47" s="5"/>
      <c r="L47" s="56"/>
      <c r="M47" s="55"/>
    </row>
    <row r="48" spans="1:15" ht="15" x14ac:dyDescent="0.25">
      <c r="A48" s="5"/>
      <c r="B48" s="5"/>
      <c r="C48" s="10"/>
      <c r="D48" s="10"/>
      <c r="E48" s="5"/>
      <c r="F48" s="10"/>
      <c r="G48" s="10"/>
      <c r="H48" s="5"/>
      <c r="I48" s="5"/>
      <c r="J48" s="5"/>
      <c r="L48" s="56"/>
      <c r="M48" s="55"/>
    </row>
    <row r="49" spans="1:10" ht="15" x14ac:dyDescent="0.25">
      <c r="A49" s="5"/>
      <c r="B49" s="5"/>
      <c r="C49" s="5"/>
      <c r="D49" s="10"/>
      <c r="E49" s="5"/>
      <c r="F49" s="10"/>
      <c r="G49" s="10"/>
      <c r="H49" s="5"/>
      <c r="I49" s="5"/>
      <c r="J49" s="5"/>
    </row>
    <row r="50" spans="1:10" ht="15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</sheetData>
  <phoneticPr fontId="25" type="noConversion"/>
  <printOptions gridLinesSet="0"/>
  <pageMargins left="0.4" right="0.4" top="0.5" bottom="0.55000000000000004" header="0.5" footer="0.5"/>
  <pageSetup scale="6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5D7AF-456E-4C5E-A69F-F0A2551C9BE2}">
  <dimension ref="A1:P37"/>
  <sheetViews>
    <sheetView topLeftCell="A14" workbookViewId="0">
      <selection activeCell="A3" sqref="A3"/>
    </sheetView>
  </sheetViews>
  <sheetFormatPr defaultRowHeight="12.75" x14ac:dyDescent="0.2"/>
  <cols>
    <col min="1" max="1" width="10.42578125" customWidth="1"/>
    <col min="3" max="3" width="13.5703125" bestFit="1" customWidth="1"/>
    <col min="4" max="4" width="43.85546875" bestFit="1" customWidth="1"/>
    <col min="5" max="5" width="31.42578125" bestFit="1" customWidth="1"/>
    <col min="6" max="6" width="13.5703125" bestFit="1" customWidth="1"/>
    <col min="8" max="8" width="10.140625" bestFit="1" customWidth="1"/>
    <col min="10" max="10" width="35.5703125" bestFit="1" customWidth="1"/>
    <col min="11" max="11" width="22.42578125" bestFit="1" customWidth="1"/>
    <col min="12" max="12" width="18.85546875" bestFit="1" customWidth="1"/>
    <col min="13" max="13" width="16.140625" customWidth="1"/>
    <col min="14" max="15" width="13.5703125" bestFit="1" customWidth="1"/>
    <col min="16" max="16" width="12.42578125" bestFit="1" customWidth="1"/>
  </cols>
  <sheetData>
    <row r="1" spans="1:16" s="66" customFormat="1" ht="25.5" x14ac:dyDescent="0.2">
      <c r="A1" s="63" t="s">
        <v>109</v>
      </c>
      <c r="B1" s="63" t="s">
        <v>80</v>
      </c>
      <c r="C1" s="63" t="s">
        <v>110</v>
      </c>
      <c r="D1" s="63" t="s">
        <v>72</v>
      </c>
      <c r="E1" s="63" t="s">
        <v>111</v>
      </c>
      <c r="F1" s="64" t="s">
        <v>79</v>
      </c>
      <c r="G1" s="63" t="s">
        <v>112</v>
      </c>
      <c r="H1" s="65" t="s">
        <v>113</v>
      </c>
    </row>
    <row r="2" spans="1:16" s="66" customFormat="1" ht="38.25" x14ac:dyDescent="0.2">
      <c r="A2" s="67">
        <v>2023</v>
      </c>
      <c r="B2" s="67">
        <v>12001</v>
      </c>
      <c r="C2" s="67" t="s">
        <v>97</v>
      </c>
      <c r="D2" s="67">
        <v>10020</v>
      </c>
      <c r="E2" s="68" t="s">
        <v>114</v>
      </c>
      <c r="F2" s="69">
        <v>10000000</v>
      </c>
      <c r="G2" s="66" t="s">
        <v>115</v>
      </c>
      <c r="H2" s="70" t="s">
        <v>116</v>
      </c>
    </row>
    <row r="3" spans="1:16" s="66" customFormat="1" ht="382.5" x14ac:dyDescent="0.2">
      <c r="A3" s="67">
        <v>2023</v>
      </c>
      <c r="B3" s="67">
        <v>12001</v>
      </c>
      <c r="C3" s="66" t="s">
        <v>67</v>
      </c>
      <c r="D3" s="67">
        <v>10020</v>
      </c>
      <c r="E3" s="68" t="s">
        <v>114</v>
      </c>
      <c r="F3" s="69">
        <v>2300000</v>
      </c>
      <c r="G3" s="66" t="s">
        <v>117</v>
      </c>
      <c r="H3" s="104" t="s">
        <v>118</v>
      </c>
    </row>
    <row r="4" spans="1:16" s="66" customFormat="1" ht="102" x14ac:dyDescent="0.2">
      <c r="A4" s="67">
        <v>2023</v>
      </c>
      <c r="B4" s="67">
        <v>12001</v>
      </c>
      <c r="C4" s="67" t="s">
        <v>67</v>
      </c>
      <c r="D4" s="67">
        <v>10010</v>
      </c>
      <c r="E4" s="68" t="s">
        <v>119</v>
      </c>
      <c r="F4" s="69">
        <v>100000</v>
      </c>
      <c r="G4" s="66" t="s">
        <v>120</v>
      </c>
      <c r="H4" s="70" t="s">
        <v>121</v>
      </c>
    </row>
    <row r="5" spans="1:16" s="66" customFormat="1" x14ac:dyDescent="0.2">
      <c r="A5" s="83" t="s">
        <v>109</v>
      </c>
      <c r="B5" s="63" t="s">
        <v>80</v>
      </c>
      <c r="C5" s="63" t="s">
        <v>110</v>
      </c>
      <c r="D5" s="63" t="s">
        <v>72</v>
      </c>
      <c r="E5" s="84" t="s">
        <v>111</v>
      </c>
      <c r="F5" s="83" t="s">
        <v>109</v>
      </c>
      <c r="G5" s="63" t="s">
        <v>80</v>
      </c>
      <c r="H5" s="63" t="s">
        <v>110</v>
      </c>
      <c r="I5" s="63" t="s">
        <v>72</v>
      </c>
      <c r="J5" s="63" t="s">
        <v>111</v>
      </c>
      <c r="K5" s="85" t="s">
        <v>142</v>
      </c>
      <c r="L5" s="63" t="s">
        <v>143</v>
      </c>
      <c r="M5" s="86" t="s">
        <v>144</v>
      </c>
      <c r="N5" s="87" t="s">
        <v>79</v>
      </c>
      <c r="O5" s="88" t="s">
        <v>79</v>
      </c>
      <c r="P5" s="89" t="s">
        <v>79</v>
      </c>
    </row>
    <row r="6" spans="1:16" s="66" customFormat="1" x14ac:dyDescent="0.2">
      <c r="A6" s="71">
        <v>2022</v>
      </c>
      <c r="B6" s="67">
        <v>12001</v>
      </c>
      <c r="C6" s="67" t="s">
        <v>67</v>
      </c>
      <c r="D6" s="67">
        <v>12168</v>
      </c>
      <c r="E6" s="72" t="s">
        <v>122</v>
      </c>
      <c r="F6" s="71">
        <v>2023</v>
      </c>
      <c r="G6" s="67">
        <v>12001</v>
      </c>
      <c r="H6" s="67" t="s">
        <v>67</v>
      </c>
      <c r="I6" s="67">
        <v>12518</v>
      </c>
      <c r="J6" s="66" t="s">
        <v>123</v>
      </c>
      <c r="K6" s="73">
        <v>50000000</v>
      </c>
      <c r="L6" s="67" t="s">
        <v>124</v>
      </c>
      <c r="M6" s="74" t="s">
        <v>125</v>
      </c>
      <c r="N6" s="75">
        <v>50000000</v>
      </c>
      <c r="O6" s="76">
        <v>50000000</v>
      </c>
      <c r="P6" s="77">
        <f t="shared" ref="P6:P14" si="0">N6-O6</f>
        <v>0</v>
      </c>
    </row>
    <row r="7" spans="1:16" s="66" customFormat="1" x14ac:dyDescent="0.2">
      <c r="A7" s="71">
        <v>2022</v>
      </c>
      <c r="B7" s="67">
        <v>12001</v>
      </c>
      <c r="C7" s="67" t="s">
        <v>67</v>
      </c>
      <c r="D7" s="67">
        <v>12175</v>
      </c>
      <c r="E7" s="72" t="s">
        <v>126</v>
      </c>
      <c r="F7" s="71">
        <v>2023</v>
      </c>
      <c r="G7" s="67">
        <v>12001</v>
      </c>
      <c r="H7" s="67" t="s">
        <v>67</v>
      </c>
      <c r="I7" s="67">
        <v>12518</v>
      </c>
      <c r="J7" s="66" t="s">
        <v>123</v>
      </c>
      <c r="K7" s="73">
        <v>50000000</v>
      </c>
      <c r="L7" s="67" t="s">
        <v>127</v>
      </c>
      <c r="M7" s="74" t="s">
        <v>125</v>
      </c>
      <c r="N7" s="75">
        <v>50000000</v>
      </c>
      <c r="O7" s="76">
        <v>50000000</v>
      </c>
      <c r="P7" s="77">
        <f t="shared" si="0"/>
        <v>0</v>
      </c>
    </row>
    <row r="8" spans="1:16" s="66" customFormat="1" x14ac:dyDescent="0.2">
      <c r="A8" s="71">
        <v>2022</v>
      </c>
      <c r="B8" s="67">
        <v>12001</v>
      </c>
      <c r="C8" s="67" t="s">
        <v>66</v>
      </c>
      <c r="D8" s="67">
        <v>10010</v>
      </c>
      <c r="E8" s="72" t="s">
        <v>119</v>
      </c>
      <c r="F8" s="71">
        <v>2023</v>
      </c>
      <c r="G8" s="67">
        <v>12001</v>
      </c>
      <c r="H8" s="67" t="s">
        <v>67</v>
      </c>
      <c r="I8" s="67">
        <v>12590</v>
      </c>
      <c r="J8" s="66" t="s">
        <v>128</v>
      </c>
      <c r="K8" s="73">
        <v>3000000</v>
      </c>
      <c r="L8" s="67" t="s">
        <v>129</v>
      </c>
      <c r="M8" s="74" t="s">
        <v>130</v>
      </c>
      <c r="N8" s="78">
        <v>3000000</v>
      </c>
      <c r="O8" s="76">
        <v>3000000</v>
      </c>
      <c r="P8" s="77">
        <f t="shared" si="0"/>
        <v>0</v>
      </c>
    </row>
    <row r="9" spans="1:16" s="66" customFormat="1" ht="38.25" x14ac:dyDescent="0.2">
      <c r="A9" s="71">
        <v>2022</v>
      </c>
      <c r="B9" s="67">
        <v>12001</v>
      </c>
      <c r="C9" s="67" t="s">
        <v>67</v>
      </c>
      <c r="D9" s="67">
        <v>10010</v>
      </c>
      <c r="E9" s="72" t="s">
        <v>119</v>
      </c>
      <c r="F9" s="71">
        <v>2023</v>
      </c>
      <c r="G9" s="67">
        <v>12001</v>
      </c>
      <c r="H9" s="67" t="s">
        <v>67</v>
      </c>
      <c r="I9" s="67">
        <v>10010</v>
      </c>
      <c r="J9" s="66" t="s">
        <v>119</v>
      </c>
      <c r="K9" s="73">
        <v>780000</v>
      </c>
      <c r="L9" s="67" t="s">
        <v>131</v>
      </c>
      <c r="M9" s="74" t="s">
        <v>132</v>
      </c>
      <c r="N9" s="75">
        <v>780000</v>
      </c>
      <c r="O9" s="76">
        <v>780000</v>
      </c>
      <c r="P9" s="77">
        <f t="shared" si="0"/>
        <v>0</v>
      </c>
    </row>
    <row r="10" spans="1:16" s="66" customFormat="1" ht="25.5" x14ac:dyDescent="0.2">
      <c r="A10" s="71">
        <v>2022</v>
      </c>
      <c r="B10" s="79">
        <v>12001</v>
      </c>
      <c r="C10" s="67" t="s">
        <v>67</v>
      </c>
      <c r="D10" s="79">
        <v>10050</v>
      </c>
      <c r="E10" s="80" t="s">
        <v>133</v>
      </c>
      <c r="F10" s="71">
        <v>2023</v>
      </c>
      <c r="G10" s="67">
        <v>12001</v>
      </c>
      <c r="H10" s="67" t="s">
        <v>67</v>
      </c>
      <c r="I10" s="79">
        <v>10050</v>
      </c>
      <c r="J10" s="70" t="s">
        <v>133</v>
      </c>
      <c r="K10" s="81" t="s">
        <v>134</v>
      </c>
      <c r="L10" s="67" t="s">
        <v>135</v>
      </c>
      <c r="M10" s="74" t="s">
        <v>136</v>
      </c>
      <c r="N10" s="75">
        <v>1831845.3</v>
      </c>
      <c r="O10" s="82">
        <v>0</v>
      </c>
      <c r="P10" s="77">
        <f t="shared" si="0"/>
        <v>1831845.3</v>
      </c>
    </row>
    <row r="11" spans="1:16" s="66" customFormat="1" ht="25.5" x14ac:dyDescent="0.2">
      <c r="A11" s="71">
        <v>2022</v>
      </c>
      <c r="B11" s="79">
        <v>12001</v>
      </c>
      <c r="C11" s="67" t="s">
        <v>67</v>
      </c>
      <c r="D11" s="79">
        <v>10070</v>
      </c>
      <c r="E11" s="80" t="s">
        <v>137</v>
      </c>
      <c r="F11" s="71">
        <v>2023</v>
      </c>
      <c r="G11" s="67">
        <v>12001</v>
      </c>
      <c r="H11" s="67" t="s">
        <v>67</v>
      </c>
      <c r="I11" s="79">
        <v>10070</v>
      </c>
      <c r="J11" s="70" t="s">
        <v>137</v>
      </c>
      <c r="K11" s="81" t="s">
        <v>138</v>
      </c>
      <c r="L11" s="67" t="s">
        <v>139</v>
      </c>
      <c r="M11" s="74" t="s">
        <v>136</v>
      </c>
      <c r="N11" s="75">
        <v>143489.09</v>
      </c>
      <c r="O11" s="82">
        <v>0</v>
      </c>
      <c r="P11" s="77">
        <f t="shared" si="0"/>
        <v>143489.09</v>
      </c>
    </row>
    <row r="12" spans="1:16" s="66" customFormat="1" ht="25.5" x14ac:dyDescent="0.2">
      <c r="A12" s="71">
        <v>2022</v>
      </c>
      <c r="B12" s="79">
        <v>12001</v>
      </c>
      <c r="C12" s="67" t="s">
        <v>67</v>
      </c>
      <c r="D12" s="79">
        <v>12017</v>
      </c>
      <c r="E12" s="80" t="s">
        <v>140</v>
      </c>
      <c r="F12" s="71">
        <v>2023</v>
      </c>
      <c r="G12" s="67">
        <v>12001</v>
      </c>
      <c r="H12" s="67" t="s">
        <v>67</v>
      </c>
      <c r="I12" s="79">
        <v>12017</v>
      </c>
      <c r="J12" s="70" t="s">
        <v>140</v>
      </c>
      <c r="K12" s="81" t="s">
        <v>141</v>
      </c>
      <c r="L12" s="67" t="s">
        <v>135</v>
      </c>
      <c r="M12" s="74" t="s">
        <v>136</v>
      </c>
      <c r="N12" s="75">
        <v>2878409.44</v>
      </c>
      <c r="O12" s="82">
        <v>0</v>
      </c>
      <c r="P12" s="77">
        <f t="shared" si="0"/>
        <v>2878409.44</v>
      </c>
    </row>
    <row r="13" spans="1:16" s="66" customFormat="1" ht="25.5" x14ac:dyDescent="0.2">
      <c r="A13" s="71">
        <v>2022</v>
      </c>
      <c r="B13" s="67">
        <v>12001</v>
      </c>
      <c r="C13" s="67" t="s">
        <v>67</v>
      </c>
      <c r="D13" s="67">
        <v>12518</v>
      </c>
      <c r="E13" s="80" t="s">
        <v>123</v>
      </c>
      <c r="F13" s="71">
        <v>2023</v>
      </c>
      <c r="G13" s="67">
        <v>12001</v>
      </c>
      <c r="H13" s="67" t="s">
        <v>67</v>
      </c>
      <c r="I13" s="67">
        <v>12518</v>
      </c>
      <c r="J13" s="70" t="s">
        <v>123</v>
      </c>
      <c r="K13" s="81" t="s">
        <v>138</v>
      </c>
      <c r="L13" s="67" t="s">
        <v>139</v>
      </c>
      <c r="M13" s="74" t="s">
        <v>136</v>
      </c>
      <c r="N13" s="75">
        <v>8246834.6200000001</v>
      </c>
      <c r="O13" s="82">
        <v>0</v>
      </c>
      <c r="P13" s="77">
        <f t="shared" si="0"/>
        <v>8246834.6200000001</v>
      </c>
    </row>
    <row r="14" spans="1:16" s="66" customFormat="1" ht="38.25" x14ac:dyDescent="0.2">
      <c r="A14" s="71">
        <v>2022</v>
      </c>
      <c r="B14" s="67">
        <v>12001</v>
      </c>
      <c r="C14" s="67" t="s">
        <v>158</v>
      </c>
      <c r="D14" s="67">
        <v>12015</v>
      </c>
      <c r="E14" s="72" t="s">
        <v>159</v>
      </c>
      <c r="F14" s="71">
        <v>2023</v>
      </c>
      <c r="G14" s="67">
        <v>12001</v>
      </c>
      <c r="H14" s="67" t="s">
        <v>158</v>
      </c>
      <c r="I14" s="67">
        <v>12015</v>
      </c>
      <c r="J14" s="66" t="s">
        <v>159</v>
      </c>
      <c r="K14" s="81">
        <v>16726059</v>
      </c>
      <c r="L14" s="67" t="s">
        <v>160</v>
      </c>
      <c r="M14" s="74" t="s">
        <v>161</v>
      </c>
      <c r="N14" s="76">
        <v>16726059</v>
      </c>
      <c r="O14" s="76">
        <v>16726059</v>
      </c>
      <c r="P14" s="105">
        <f t="shared" si="0"/>
        <v>0</v>
      </c>
    </row>
    <row r="15" spans="1:16" s="66" customFormat="1" ht="15" x14ac:dyDescent="0.2">
      <c r="A15" s="138" t="s">
        <v>81</v>
      </c>
      <c r="B15" s="139"/>
      <c r="C15" s="139"/>
      <c r="D15" s="139"/>
      <c r="E15" s="140"/>
      <c r="F15" s="141" t="s">
        <v>145</v>
      </c>
      <c r="G15" s="141"/>
      <c r="H15" s="141"/>
      <c r="I15" s="141"/>
      <c r="J15" s="141"/>
      <c r="K15" s="90"/>
      <c r="L15" s="91"/>
      <c r="M15" s="92" t="s">
        <v>32</v>
      </c>
      <c r="N15" s="92" t="s">
        <v>146</v>
      </c>
      <c r="O15" s="93" t="s">
        <v>147</v>
      </c>
    </row>
    <row r="16" spans="1:16" s="66" customFormat="1" ht="15" x14ac:dyDescent="0.2">
      <c r="A16" s="83" t="s">
        <v>109</v>
      </c>
      <c r="B16" s="63" t="s">
        <v>80</v>
      </c>
      <c r="C16" s="63" t="s">
        <v>110</v>
      </c>
      <c r="D16" s="63" t="s">
        <v>72</v>
      </c>
      <c r="E16" s="63" t="s">
        <v>111</v>
      </c>
      <c r="F16" s="83" t="s">
        <v>109</v>
      </c>
      <c r="G16" s="63" t="s">
        <v>80</v>
      </c>
      <c r="H16" s="63" t="s">
        <v>110</v>
      </c>
      <c r="I16" s="63" t="s">
        <v>72</v>
      </c>
      <c r="J16" s="63" t="s">
        <v>111</v>
      </c>
      <c r="K16" s="90" t="s">
        <v>79</v>
      </c>
      <c r="L16" s="84" t="s">
        <v>148</v>
      </c>
      <c r="M16" s="64" t="s">
        <v>79</v>
      </c>
      <c r="N16" s="64" t="s">
        <v>149</v>
      </c>
      <c r="O16" s="89" t="s">
        <v>79</v>
      </c>
    </row>
    <row r="17" spans="1:15" s="66" customFormat="1" ht="15" x14ac:dyDescent="0.2">
      <c r="A17" s="94">
        <v>2022</v>
      </c>
      <c r="B17" s="94">
        <v>12001</v>
      </c>
      <c r="C17" s="94" t="s">
        <v>70</v>
      </c>
      <c r="D17" s="94">
        <v>12507</v>
      </c>
      <c r="E17" s="72" t="s">
        <v>150</v>
      </c>
      <c r="F17" s="95">
        <v>2023</v>
      </c>
      <c r="G17" s="94">
        <v>12001</v>
      </c>
      <c r="H17" s="94" t="s">
        <v>70</v>
      </c>
      <c r="I17" s="94">
        <v>12507</v>
      </c>
      <c r="J17" s="66" t="s">
        <v>150</v>
      </c>
      <c r="K17" s="90">
        <v>200000</v>
      </c>
      <c r="L17" s="96" t="s">
        <v>151</v>
      </c>
      <c r="M17" s="69">
        <v>200000</v>
      </c>
      <c r="N17" s="69">
        <v>0</v>
      </c>
      <c r="O17" s="77">
        <f t="shared" ref="O17:O19" si="1">M17-N17</f>
        <v>200000</v>
      </c>
    </row>
    <row r="18" spans="1:15" s="66" customFormat="1" ht="15" x14ac:dyDescent="0.2">
      <c r="A18" s="67">
        <v>2022</v>
      </c>
      <c r="B18" s="67">
        <v>12001</v>
      </c>
      <c r="C18" s="67" t="s">
        <v>66</v>
      </c>
      <c r="D18" s="67">
        <v>12067</v>
      </c>
      <c r="E18" s="72" t="s">
        <v>152</v>
      </c>
      <c r="F18" s="71">
        <v>2023</v>
      </c>
      <c r="G18" s="67">
        <v>12001</v>
      </c>
      <c r="H18" s="67" t="s">
        <v>66</v>
      </c>
      <c r="I18" s="67">
        <v>12067</v>
      </c>
      <c r="J18" s="66" t="s">
        <v>152</v>
      </c>
      <c r="K18" s="90" t="s">
        <v>153</v>
      </c>
      <c r="L18" s="96" t="s">
        <v>151</v>
      </c>
      <c r="M18" s="97">
        <v>7110008.5700000003</v>
      </c>
      <c r="N18" s="69">
        <v>0</v>
      </c>
      <c r="O18" s="77">
        <f t="shared" si="1"/>
        <v>7110008.5700000003</v>
      </c>
    </row>
    <row r="19" spans="1:15" s="66" customFormat="1" ht="15" x14ac:dyDescent="0.2">
      <c r="A19" s="67">
        <v>2022</v>
      </c>
      <c r="B19" s="67">
        <v>12001</v>
      </c>
      <c r="C19" s="67" t="s">
        <v>67</v>
      </c>
      <c r="D19" s="67">
        <v>12630</v>
      </c>
      <c r="E19" s="72" t="s">
        <v>154</v>
      </c>
      <c r="F19" s="71">
        <v>2023</v>
      </c>
      <c r="G19" s="67">
        <v>12001</v>
      </c>
      <c r="H19" s="67" t="s">
        <v>67</v>
      </c>
      <c r="I19" s="67">
        <v>12630</v>
      </c>
      <c r="J19" s="66" t="s">
        <v>154</v>
      </c>
      <c r="K19" s="90" t="s">
        <v>155</v>
      </c>
      <c r="L19" s="96" t="s">
        <v>151</v>
      </c>
      <c r="M19" s="69">
        <v>3000000</v>
      </c>
      <c r="N19" s="69">
        <v>0</v>
      </c>
      <c r="O19" s="77">
        <f t="shared" si="1"/>
        <v>3000000</v>
      </c>
    </row>
    <row r="21" spans="1:15" x14ac:dyDescent="0.2">
      <c r="A21" s="63" t="s">
        <v>110</v>
      </c>
      <c r="B21" s="63" t="s">
        <v>72</v>
      </c>
      <c r="C21" s="63" t="s">
        <v>79</v>
      </c>
      <c r="D21" s="63" t="s">
        <v>167</v>
      </c>
      <c r="E21" s="63" t="s">
        <v>49</v>
      </c>
      <c r="M21" t="s">
        <v>156</v>
      </c>
      <c r="O21">
        <f>SUM(O17:O19)</f>
        <v>10310009</v>
      </c>
    </row>
    <row r="22" spans="1:15" x14ac:dyDescent="0.2">
      <c r="A22" s="67" t="s">
        <v>70</v>
      </c>
      <c r="B22" s="106">
        <v>12507</v>
      </c>
      <c r="C22" s="69">
        <v>200000</v>
      </c>
      <c r="D22" t="e">
        <f>#REF!</f>
        <v>#REF!</v>
      </c>
      <c r="E22">
        <f>C22</f>
        <v>200000</v>
      </c>
      <c r="M22" t="s">
        <v>157</v>
      </c>
      <c r="O22">
        <f>SUM(N6:N14)</f>
        <v>133606637</v>
      </c>
    </row>
    <row r="23" spans="1:15" x14ac:dyDescent="0.2">
      <c r="A23" s="67" t="s">
        <v>66</v>
      </c>
      <c r="B23" s="106">
        <v>12067</v>
      </c>
      <c r="C23" s="69">
        <v>7110008.5700000003</v>
      </c>
      <c r="D23" t="e">
        <f>#REF!</f>
        <v>#REF!</v>
      </c>
      <c r="E23">
        <f t="shared" ref="E23:E36" si="2">C23</f>
        <v>7110009</v>
      </c>
      <c r="M23" t="s">
        <v>162</v>
      </c>
      <c r="O23">
        <f>SUM(F2:F4)</f>
        <v>12400000</v>
      </c>
    </row>
    <row r="24" spans="1:15" x14ac:dyDescent="0.2">
      <c r="A24" s="67" t="s">
        <v>67</v>
      </c>
      <c r="B24" s="106">
        <v>12630</v>
      </c>
      <c r="C24" s="69">
        <v>3000000</v>
      </c>
      <c r="D24" t="e">
        <f>#REF!</f>
        <v>#REF!</v>
      </c>
      <c r="E24">
        <f t="shared" si="2"/>
        <v>3000000</v>
      </c>
      <c r="M24" t="s">
        <v>49</v>
      </c>
      <c r="O24">
        <f>O21+O22+O23</f>
        <v>156316646</v>
      </c>
    </row>
    <row r="25" spans="1:15" x14ac:dyDescent="0.2">
      <c r="A25" s="67" t="s">
        <v>97</v>
      </c>
      <c r="B25" s="106">
        <v>10020</v>
      </c>
      <c r="C25" s="69">
        <v>10000000</v>
      </c>
      <c r="D25" t="e">
        <f>#REF!</f>
        <v>#REF!</v>
      </c>
      <c r="E25">
        <f t="shared" si="2"/>
        <v>10000000</v>
      </c>
    </row>
    <row r="26" spans="1:15" x14ac:dyDescent="0.2">
      <c r="A26" s="67" t="s">
        <v>67</v>
      </c>
      <c r="B26" s="106">
        <v>10020</v>
      </c>
      <c r="C26" s="69">
        <v>2300000</v>
      </c>
      <c r="D26" t="e">
        <f>#REF!</f>
        <v>#REF!</v>
      </c>
      <c r="E26">
        <f t="shared" si="2"/>
        <v>2300000</v>
      </c>
    </row>
    <row r="27" spans="1:15" x14ac:dyDescent="0.2">
      <c r="A27" s="67" t="s">
        <v>67</v>
      </c>
      <c r="B27" s="106">
        <v>10010</v>
      </c>
      <c r="C27" s="69">
        <v>100000</v>
      </c>
      <c r="D27" t="e">
        <f>#REF!</f>
        <v>#REF!</v>
      </c>
      <c r="E27">
        <f t="shared" si="2"/>
        <v>100000</v>
      </c>
    </row>
    <row r="28" spans="1:15" x14ac:dyDescent="0.2">
      <c r="A28" s="67" t="s">
        <v>67</v>
      </c>
      <c r="B28" s="106">
        <v>12518</v>
      </c>
      <c r="C28" s="69">
        <v>50000000</v>
      </c>
      <c r="D28" t="e">
        <f>#REF!</f>
        <v>#REF!</v>
      </c>
      <c r="E28">
        <f t="shared" si="2"/>
        <v>50000000</v>
      </c>
    </row>
    <row r="29" spans="1:15" x14ac:dyDescent="0.2">
      <c r="A29" s="67" t="s">
        <v>67</v>
      </c>
      <c r="B29" s="106">
        <v>12518</v>
      </c>
      <c r="C29" s="69">
        <v>50000000</v>
      </c>
      <c r="D29" t="e">
        <f>#REF!</f>
        <v>#REF!</v>
      </c>
      <c r="E29">
        <f t="shared" si="2"/>
        <v>50000000</v>
      </c>
    </row>
    <row r="30" spans="1:15" x14ac:dyDescent="0.2">
      <c r="A30" s="67" t="s">
        <v>67</v>
      </c>
      <c r="B30" s="106">
        <v>12590</v>
      </c>
      <c r="C30" s="69">
        <v>3000000</v>
      </c>
      <c r="D30" t="e">
        <f>#REF!</f>
        <v>#REF!</v>
      </c>
      <c r="E30">
        <f t="shared" si="2"/>
        <v>3000000</v>
      </c>
    </row>
    <row r="31" spans="1:15" x14ac:dyDescent="0.2">
      <c r="A31" s="67" t="s">
        <v>67</v>
      </c>
      <c r="B31" s="106">
        <v>10010</v>
      </c>
      <c r="C31" s="69">
        <v>780000</v>
      </c>
      <c r="D31" t="e">
        <f>#REF!</f>
        <v>#REF!</v>
      </c>
      <c r="E31">
        <f t="shared" si="2"/>
        <v>780000</v>
      </c>
    </row>
    <row r="32" spans="1:15" x14ac:dyDescent="0.2">
      <c r="A32" s="67" t="s">
        <v>67</v>
      </c>
      <c r="B32" s="106">
        <v>10050</v>
      </c>
      <c r="C32" s="69">
        <v>1831845.3</v>
      </c>
      <c r="D32" t="e">
        <f>#REF!</f>
        <v>#REF!</v>
      </c>
      <c r="E32">
        <f t="shared" si="2"/>
        <v>1831845</v>
      </c>
    </row>
    <row r="33" spans="1:5" x14ac:dyDescent="0.2">
      <c r="A33" s="67" t="s">
        <v>67</v>
      </c>
      <c r="B33" s="106">
        <v>10070</v>
      </c>
      <c r="C33" s="69">
        <v>143489.09</v>
      </c>
      <c r="D33" t="e">
        <f>#REF!</f>
        <v>#REF!</v>
      </c>
      <c r="E33">
        <f t="shared" si="2"/>
        <v>143489</v>
      </c>
    </row>
    <row r="34" spans="1:5" x14ac:dyDescent="0.2">
      <c r="A34" s="67" t="s">
        <v>67</v>
      </c>
      <c r="B34" s="106">
        <v>12017</v>
      </c>
      <c r="C34" s="69">
        <v>2878409.44</v>
      </c>
      <c r="D34" t="e">
        <f>#REF!</f>
        <v>#REF!</v>
      </c>
      <c r="E34">
        <f t="shared" si="2"/>
        <v>2878409</v>
      </c>
    </row>
    <row r="35" spans="1:5" x14ac:dyDescent="0.2">
      <c r="A35" s="67" t="s">
        <v>67</v>
      </c>
      <c r="B35" s="106">
        <v>12518</v>
      </c>
      <c r="C35" s="69">
        <v>8246834.6200000001</v>
      </c>
      <c r="D35" t="e">
        <f>#REF!</f>
        <v>#REF!</v>
      </c>
      <c r="E35">
        <f t="shared" si="2"/>
        <v>8246835</v>
      </c>
    </row>
    <row r="36" spans="1:5" x14ac:dyDescent="0.2">
      <c r="A36" s="67" t="s">
        <v>158</v>
      </c>
      <c r="B36" s="106">
        <v>12015</v>
      </c>
      <c r="C36" s="69">
        <v>16726059</v>
      </c>
      <c r="D36" t="e">
        <f>#REF!</f>
        <v>#REF!</v>
      </c>
      <c r="E36">
        <f t="shared" si="2"/>
        <v>16726059</v>
      </c>
    </row>
    <row r="37" spans="1:5" x14ac:dyDescent="0.2">
      <c r="B37" t="s">
        <v>49</v>
      </c>
      <c r="C37">
        <f>SUM(C22:C36)</f>
        <v>156316646</v>
      </c>
    </row>
  </sheetData>
  <mergeCells count="2">
    <mergeCell ref="A15:E15"/>
    <mergeCell ref="F15:J1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2900B-193F-49CA-B853-E7A2A8425510}">
  <dimension ref="A1:O39"/>
  <sheetViews>
    <sheetView topLeftCell="C1" workbookViewId="0">
      <selection activeCell="I9" sqref="I9"/>
    </sheetView>
  </sheetViews>
  <sheetFormatPr defaultRowHeight="12.75" x14ac:dyDescent="0.2"/>
  <cols>
    <col min="8" max="8" width="8.7109375" style="101"/>
    <col min="13" max="13" width="13.42578125" bestFit="1" customWidth="1"/>
    <col min="14" max="14" width="43.85546875" bestFit="1" customWidth="1"/>
    <col min="15" max="15" width="11.42578125" bestFit="1" customWidth="1"/>
  </cols>
  <sheetData>
    <row r="1" spans="1:15" x14ac:dyDescent="0.2">
      <c r="N1" t="s">
        <v>167</v>
      </c>
      <c r="O1" t="s">
        <v>49</v>
      </c>
    </row>
    <row r="2" spans="1:15" ht="25.5" x14ac:dyDescent="0.2">
      <c r="A2" s="98">
        <v>8</v>
      </c>
      <c r="B2" s="98" t="s">
        <v>163</v>
      </c>
      <c r="C2" s="98">
        <v>2023</v>
      </c>
      <c r="D2" s="99"/>
      <c r="E2" s="98" t="s">
        <v>164</v>
      </c>
      <c r="F2" s="98">
        <v>12001</v>
      </c>
      <c r="G2" s="98" t="s">
        <v>70</v>
      </c>
      <c r="H2" s="102">
        <v>10010</v>
      </c>
      <c r="I2" s="98">
        <v>0</v>
      </c>
      <c r="J2" s="98">
        <v>50000</v>
      </c>
      <c r="K2" s="98" t="s">
        <v>165</v>
      </c>
      <c r="L2" s="98" t="s">
        <v>166</v>
      </c>
      <c r="M2" s="100">
        <v>2693005</v>
      </c>
      <c r="N2" t="e">
        <f>#REF!</f>
        <v>#REF!</v>
      </c>
      <c r="O2">
        <f>M2</f>
        <v>2693005</v>
      </c>
    </row>
    <row r="3" spans="1:15" ht="25.5" x14ac:dyDescent="0.2">
      <c r="A3" s="98">
        <v>225</v>
      </c>
      <c r="B3" s="98" t="s">
        <v>163</v>
      </c>
      <c r="C3" s="98">
        <v>2023</v>
      </c>
      <c r="D3" s="99"/>
      <c r="E3" s="98" t="s">
        <v>164</v>
      </c>
      <c r="F3" s="98">
        <v>12001</v>
      </c>
      <c r="G3" s="98" t="s">
        <v>70</v>
      </c>
      <c r="H3" s="102">
        <v>12235</v>
      </c>
      <c r="I3" s="98">
        <v>0</v>
      </c>
      <c r="J3" s="98">
        <v>50000</v>
      </c>
      <c r="K3" s="98" t="s">
        <v>165</v>
      </c>
      <c r="L3" s="98" t="s">
        <v>166</v>
      </c>
      <c r="M3" s="100">
        <v>6723297</v>
      </c>
      <c r="N3" s="103" t="s">
        <v>59</v>
      </c>
      <c r="O3">
        <f t="shared" ref="O3:O36" si="0">M3</f>
        <v>6723297</v>
      </c>
    </row>
    <row r="4" spans="1:15" ht="25.5" x14ac:dyDescent="0.2">
      <c r="A4" s="98">
        <v>307</v>
      </c>
      <c r="B4" s="98" t="s">
        <v>163</v>
      </c>
      <c r="C4" s="98">
        <v>2023</v>
      </c>
      <c r="D4" s="99"/>
      <c r="E4" s="98" t="s">
        <v>164</v>
      </c>
      <c r="F4" s="98">
        <v>12001</v>
      </c>
      <c r="G4" s="98" t="s">
        <v>70</v>
      </c>
      <c r="H4" s="102">
        <v>12507</v>
      </c>
      <c r="I4" s="98">
        <v>0</v>
      </c>
      <c r="J4" s="98">
        <v>50000</v>
      </c>
      <c r="K4" s="98" t="s">
        <v>165</v>
      </c>
      <c r="L4" s="98" t="s">
        <v>166</v>
      </c>
      <c r="M4" s="100">
        <v>11011449</v>
      </c>
      <c r="N4" t="e">
        <f>#REF!</f>
        <v>#REF!</v>
      </c>
      <c r="O4">
        <f t="shared" si="0"/>
        <v>11011449</v>
      </c>
    </row>
    <row r="5" spans="1:15" ht="25.5" x14ac:dyDescent="0.2">
      <c r="A5" s="98">
        <v>309</v>
      </c>
      <c r="B5" s="98" t="s">
        <v>163</v>
      </c>
      <c r="C5" s="98">
        <v>2023</v>
      </c>
      <c r="D5" s="99"/>
      <c r="E5" s="98" t="s">
        <v>164</v>
      </c>
      <c r="F5" s="98">
        <v>12001</v>
      </c>
      <c r="G5" s="98" t="s">
        <v>70</v>
      </c>
      <c r="H5" s="102">
        <v>12511</v>
      </c>
      <c r="I5" s="98">
        <v>0</v>
      </c>
      <c r="J5" s="98">
        <v>50000</v>
      </c>
      <c r="K5" s="98" t="s">
        <v>165</v>
      </c>
      <c r="L5" s="98" t="s">
        <v>166</v>
      </c>
      <c r="M5" s="100">
        <v>912959</v>
      </c>
      <c r="N5" t="e">
        <f>#REF!</f>
        <v>#REF!</v>
      </c>
      <c r="O5">
        <f t="shared" si="0"/>
        <v>912959</v>
      </c>
    </row>
    <row r="6" spans="1:15" ht="25.5" x14ac:dyDescent="0.2">
      <c r="A6" s="98">
        <v>20</v>
      </c>
      <c r="B6" s="98" t="s">
        <v>163</v>
      </c>
      <c r="C6" s="98">
        <v>2023</v>
      </c>
      <c r="D6" s="99"/>
      <c r="E6" s="98" t="s">
        <v>164</v>
      </c>
      <c r="F6" s="98">
        <v>12001</v>
      </c>
      <c r="G6" s="98" t="s">
        <v>97</v>
      </c>
      <c r="H6" s="102">
        <v>10010</v>
      </c>
      <c r="I6" s="98">
        <v>0</v>
      </c>
      <c r="J6" s="98">
        <v>50000</v>
      </c>
      <c r="K6" s="98" t="s">
        <v>165</v>
      </c>
      <c r="L6" s="98" t="s">
        <v>166</v>
      </c>
      <c r="M6" s="100">
        <v>3411485</v>
      </c>
      <c r="N6" t="e">
        <f>#REF!</f>
        <v>#REF!</v>
      </c>
      <c r="O6">
        <f t="shared" si="0"/>
        <v>3411485</v>
      </c>
    </row>
    <row r="7" spans="1:15" ht="25.5" x14ac:dyDescent="0.2">
      <c r="A7" s="98">
        <v>78</v>
      </c>
      <c r="B7" s="98" t="s">
        <v>163</v>
      </c>
      <c r="C7" s="98">
        <v>2023</v>
      </c>
      <c r="D7" s="99"/>
      <c r="E7" s="98" t="s">
        <v>164</v>
      </c>
      <c r="F7" s="98">
        <v>12001</v>
      </c>
      <c r="G7" s="98" t="s">
        <v>97</v>
      </c>
      <c r="H7" s="102">
        <v>10020</v>
      </c>
      <c r="I7" s="98">
        <v>0</v>
      </c>
      <c r="J7" s="98">
        <v>50000</v>
      </c>
      <c r="K7" s="98" t="s">
        <v>165</v>
      </c>
      <c r="L7" s="98" t="s">
        <v>166</v>
      </c>
      <c r="M7" s="100">
        <v>701974</v>
      </c>
      <c r="N7" t="e">
        <f>#REF!</f>
        <v>#REF!</v>
      </c>
      <c r="O7">
        <f t="shared" si="0"/>
        <v>701974</v>
      </c>
    </row>
    <row r="8" spans="1:15" ht="25.5" x14ac:dyDescent="0.2">
      <c r="A8" s="98">
        <v>23</v>
      </c>
      <c r="B8" s="98" t="s">
        <v>163</v>
      </c>
      <c r="C8" s="98">
        <v>2023</v>
      </c>
      <c r="D8" s="99"/>
      <c r="E8" s="98" t="s">
        <v>164</v>
      </c>
      <c r="F8" s="98">
        <v>12001</v>
      </c>
      <c r="G8" s="98" t="s">
        <v>66</v>
      </c>
      <c r="H8" s="102">
        <v>10010</v>
      </c>
      <c r="I8" s="98">
        <v>0</v>
      </c>
      <c r="J8" s="98">
        <v>50000</v>
      </c>
      <c r="K8" s="98" t="s">
        <v>165</v>
      </c>
      <c r="L8" s="98" t="s">
        <v>166</v>
      </c>
      <c r="M8" s="100">
        <v>53440954</v>
      </c>
      <c r="N8" t="e">
        <f>#REF!</f>
        <v>#REF!</v>
      </c>
      <c r="O8">
        <f t="shared" si="0"/>
        <v>53440954</v>
      </c>
    </row>
    <row r="9" spans="1:15" ht="25.5" x14ac:dyDescent="0.2">
      <c r="A9" s="98">
        <v>81</v>
      </c>
      <c r="B9" s="98" t="s">
        <v>163</v>
      </c>
      <c r="C9" s="98">
        <v>2023</v>
      </c>
      <c r="D9" s="99"/>
      <c r="E9" s="98" t="s">
        <v>164</v>
      </c>
      <c r="F9" s="98">
        <v>12001</v>
      </c>
      <c r="G9" s="98" t="s">
        <v>66</v>
      </c>
      <c r="H9" s="102">
        <v>10020</v>
      </c>
      <c r="I9" s="98">
        <v>0</v>
      </c>
      <c r="J9" s="98">
        <v>50000</v>
      </c>
      <c r="K9" s="98" t="s">
        <v>165</v>
      </c>
      <c r="L9" s="98" t="s">
        <v>166</v>
      </c>
      <c r="M9" s="100">
        <v>17403137</v>
      </c>
      <c r="N9" t="e">
        <f>#REF!</f>
        <v>#REF!</v>
      </c>
      <c r="O9">
        <f t="shared" si="0"/>
        <v>17403137</v>
      </c>
    </row>
    <row r="10" spans="1:15" ht="25.5" x14ac:dyDescent="0.2">
      <c r="A10" s="98">
        <v>124</v>
      </c>
      <c r="B10" s="98" t="s">
        <v>163</v>
      </c>
      <c r="C10" s="98">
        <v>2023</v>
      </c>
      <c r="D10" s="99"/>
      <c r="E10" s="98" t="s">
        <v>164</v>
      </c>
      <c r="F10" s="98">
        <v>12001</v>
      </c>
      <c r="G10" s="98" t="s">
        <v>66</v>
      </c>
      <c r="H10" s="102">
        <v>10050</v>
      </c>
      <c r="I10" s="98">
        <v>0</v>
      </c>
      <c r="J10" s="98">
        <v>50000</v>
      </c>
      <c r="K10" s="98" t="s">
        <v>165</v>
      </c>
      <c r="L10" s="98" t="s">
        <v>166</v>
      </c>
      <c r="M10" s="100">
        <v>468756</v>
      </c>
      <c r="N10" t="e">
        <f>#REF!</f>
        <v>#REF!</v>
      </c>
      <c r="O10">
        <f t="shared" si="0"/>
        <v>468756</v>
      </c>
    </row>
    <row r="11" spans="1:15" ht="25.5" x14ac:dyDescent="0.2">
      <c r="A11" s="98">
        <v>175</v>
      </c>
      <c r="B11" s="98" t="s">
        <v>163</v>
      </c>
      <c r="C11" s="98">
        <v>2023</v>
      </c>
      <c r="D11" s="99"/>
      <c r="E11" s="98" t="s">
        <v>164</v>
      </c>
      <c r="F11" s="98">
        <v>12001</v>
      </c>
      <c r="G11" s="98" t="s">
        <v>66</v>
      </c>
      <c r="H11" s="102">
        <v>12091</v>
      </c>
      <c r="I11" s="98">
        <v>0</v>
      </c>
      <c r="J11" s="98">
        <v>50000</v>
      </c>
      <c r="K11" s="98" t="s">
        <v>165</v>
      </c>
      <c r="L11" s="98" t="s">
        <v>166</v>
      </c>
      <c r="M11" s="100">
        <v>324676</v>
      </c>
      <c r="N11" t="e">
        <f>#REF!</f>
        <v>#REF!</v>
      </c>
      <c r="O11">
        <f t="shared" si="0"/>
        <v>324676</v>
      </c>
    </row>
    <row r="12" spans="1:15" ht="25.5" x14ac:dyDescent="0.2">
      <c r="A12" s="98">
        <v>29</v>
      </c>
      <c r="B12" s="98" t="s">
        <v>163</v>
      </c>
      <c r="C12" s="98">
        <v>2023</v>
      </c>
      <c r="D12" s="99"/>
      <c r="E12" s="98" t="s">
        <v>164</v>
      </c>
      <c r="F12" s="98">
        <v>12001</v>
      </c>
      <c r="G12" s="98" t="s">
        <v>67</v>
      </c>
      <c r="H12" s="102">
        <v>10010</v>
      </c>
      <c r="I12" s="98">
        <v>0</v>
      </c>
      <c r="J12" s="98">
        <v>50000</v>
      </c>
      <c r="K12" s="98" t="s">
        <v>165</v>
      </c>
      <c r="L12" s="98" t="s">
        <v>166</v>
      </c>
      <c r="M12" s="100">
        <v>205108484</v>
      </c>
      <c r="N12" t="e">
        <f>#REF!</f>
        <v>#REF!</v>
      </c>
      <c r="O12">
        <f t="shared" si="0"/>
        <v>205108484</v>
      </c>
    </row>
    <row r="13" spans="1:15" ht="25.5" x14ac:dyDescent="0.2">
      <c r="A13" s="98">
        <v>87</v>
      </c>
      <c r="B13" s="98" t="s">
        <v>163</v>
      </c>
      <c r="C13" s="98">
        <v>2023</v>
      </c>
      <c r="D13" s="99"/>
      <c r="E13" s="98" t="s">
        <v>164</v>
      </c>
      <c r="F13" s="98">
        <v>12001</v>
      </c>
      <c r="G13" s="98" t="s">
        <v>67</v>
      </c>
      <c r="H13" s="102">
        <v>10020</v>
      </c>
      <c r="I13" s="98">
        <v>0</v>
      </c>
      <c r="J13" s="98">
        <v>50000</v>
      </c>
      <c r="K13" s="98" t="s">
        <v>165</v>
      </c>
      <c r="L13" s="98" t="s">
        <v>166</v>
      </c>
      <c r="M13" s="100">
        <v>52611974</v>
      </c>
      <c r="N13" t="e">
        <f>#REF!</f>
        <v>#REF!</v>
      </c>
      <c r="O13">
        <f t="shared" si="0"/>
        <v>52611974</v>
      </c>
    </row>
    <row r="14" spans="1:15" ht="25.5" x14ac:dyDescent="0.2">
      <c r="A14" s="98">
        <v>127</v>
      </c>
      <c r="B14" s="98" t="s">
        <v>163</v>
      </c>
      <c r="C14" s="98">
        <v>2023</v>
      </c>
      <c r="D14" s="99"/>
      <c r="E14" s="98" t="s">
        <v>164</v>
      </c>
      <c r="F14" s="98">
        <v>12001</v>
      </c>
      <c r="G14" s="98" t="s">
        <v>67</v>
      </c>
      <c r="H14" s="102">
        <v>10050</v>
      </c>
      <c r="I14" s="98">
        <v>0</v>
      </c>
      <c r="J14" s="98">
        <v>50000</v>
      </c>
      <c r="K14" s="98" t="s">
        <v>165</v>
      </c>
      <c r="L14" s="98" t="s">
        <v>166</v>
      </c>
      <c r="M14" s="100">
        <v>1341329</v>
      </c>
      <c r="N14" t="e">
        <f>#REF!</f>
        <v>#REF!</v>
      </c>
      <c r="O14">
        <f t="shared" si="0"/>
        <v>1341329</v>
      </c>
    </row>
    <row r="15" spans="1:15" ht="25.5" x14ac:dyDescent="0.2">
      <c r="A15" s="98">
        <v>132</v>
      </c>
      <c r="B15" s="98" t="s">
        <v>163</v>
      </c>
      <c r="C15" s="98">
        <v>2023</v>
      </c>
      <c r="D15" s="99"/>
      <c r="E15" s="98" t="s">
        <v>164</v>
      </c>
      <c r="F15" s="98">
        <v>12001</v>
      </c>
      <c r="G15" s="98" t="s">
        <v>67</v>
      </c>
      <c r="H15" s="102">
        <v>10070</v>
      </c>
      <c r="I15" s="98">
        <v>0</v>
      </c>
      <c r="J15" s="98">
        <v>50000</v>
      </c>
      <c r="K15" s="98" t="s">
        <v>165</v>
      </c>
      <c r="L15" s="98" t="s">
        <v>166</v>
      </c>
      <c r="M15" s="100">
        <v>449639</v>
      </c>
      <c r="N15" t="e">
        <f>#REF!</f>
        <v>#REF!</v>
      </c>
      <c r="O15">
        <f t="shared" si="0"/>
        <v>449639</v>
      </c>
    </row>
    <row r="16" spans="1:15" ht="25.5" x14ac:dyDescent="0.2">
      <c r="A16" s="98">
        <v>147</v>
      </c>
      <c r="B16" s="98" t="s">
        <v>163</v>
      </c>
      <c r="C16" s="98">
        <v>2023</v>
      </c>
      <c r="D16" s="99"/>
      <c r="E16" s="98" t="s">
        <v>164</v>
      </c>
      <c r="F16" s="98">
        <v>12001</v>
      </c>
      <c r="G16" s="98" t="s">
        <v>67</v>
      </c>
      <c r="H16" s="102">
        <v>12017</v>
      </c>
      <c r="I16" s="98">
        <v>0</v>
      </c>
      <c r="J16" s="98">
        <v>50000</v>
      </c>
      <c r="K16" s="98" t="s">
        <v>165</v>
      </c>
      <c r="L16" s="98" t="s">
        <v>166</v>
      </c>
      <c r="M16" s="100">
        <v>3060131</v>
      </c>
      <c r="N16" t="e">
        <f>#REF!</f>
        <v>#REF!</v>
      </c>
      <c r="O16">
        <f t="shared" si="0"/>
        <v>3060131</v>
      </c>
    </row>
    <row r="17" spans="1:15" ht="25.5" x14ac:dyDescent="0.2">
      <c r="A17" s="98">
        <v>198</v>
      </c>
      <c r="B17" s="98" t="s">
        <v>163</v>
      </c>
      <c r="C17" s="98">
        <v>2023</v>
      </c>
      <c r="D17" s="99"/>
      <c r="E17" s="98" t="s">
        <v>164</v>
      </c>
      <c r="F17" s="98">
        <v>12001</v>
      </c>
      <c r="G17" s="98" t="s">
        <v>67</v>
      </c>
      <c r="H17" s="102">
        <v>12168</v>
      </c>
      <c r="I17" s="98">
        <v>0</v>
      </c>
      <c r="J17" s="98">
        <v>50000</v>
      </c>
      <c r="K17" s="98" t="s">
        <v>165</v>
      </c>
      <c r="L17" s="98" t="s">
        <v>166</v>
      </c>
      <c r="M17" s="100">
        <v>182875045</v>
      </c>
      <c r="N17" t="e">
        <f>#REF!</f>
        <v>#REF!</v>
      </c>
      <c r="O17">
        <f t="shared" si="0"/>
        <v>182875045</v>
      </c>
    </row>
    <row r="18" spans="1:15" ht="25.5" x14ac:dyDescent="0.2">
      <c r="A18" s="98">
        <v>202</v>
      </c>
      <c r="B18" s="98" t="s">
        <v>163</v>
      </c>
      <c r="C18" s="98">
        <v>2023</v>
      </c>
      <c r="D18" s="99"/>
      <c r="E18" s="98" t="s">
        <v>164</v>
      </c>
      <c r="F18" s="98">
        <v>12001</v>
      </c>
      <c r="G18" s="98" t="s">
        <v>67</v>
      </c>
      <c r="H18" s="102">
        <v>12175</v>
      </c>
      <c r="I18" s="98">
        <v>0</v>
      </c>
      <c r="J18" s="98">
        <v>50000</v>
      </c>
      <c r="K18" s="98" t="s">
        <v>165</v>
      </c>
      <c r="L18" s="98" t="s">
        <v>166</v>
      </c>
      <c r="M18" s="100">
        <v>220168000</v>
      </c>
      <c r="N18" t="e">
        <f>#REF!</f>
        <v>#REF!</v>
      </c>
      <c r="O18">
        <f t="shared" si="0"/>
        <v>220168000</v>
      </c>
    </row>
    <row r="19" spans="1:15" ht="25.5" x14ac:dyDescent="0.2">
      <c r="A19" s="98">
        <v>277</v>
      </c>
      <c r="B19" s="98" t="s">
        <v>163</v>
      </c>
      <c r="C19" s="98">
        <v>2023</v>
      </c>
      <c r="D19" s="99"/>
      <c r="E19" s="98" t="s">
        <v>164</v>
      </c>
      <c r="F19" s="98">
        <v>12001</v>
      </c>
      <c r="G19" s="98" t="s">
        <v>67</v>
      </c>
      <c r="H19" s="102">
        <v>12378</v>
      </c>
      <c r="I19" s="98">
        <v>0</v>
      </c>
      <c r="J19" s="98">
        <v>50000</v>
      </c>
      <c r="K19" s="98" t="s">
        <v>165</v>
      </c>
      <c r="L19" s="98" t="s">
        <v>166</v>
      </c>
      <c r="M19" s="100">
        <v>42578488</v>
      </c>
      <c r="N19" t="e">
        <f>#REF!</f>
        <v>#REF!</v>
      </c>
      <c r="O19">
        <f t="shared" si="0"/>
        <v>42578488</v>
      </c>
    </row>
    <row r="20" spans="1:15" ht="25.5" x14ac:dyDescent="0.2">
      <c r="A20" s="98">
        <v>278</v>
      </c>
      <c r="B20" s="98" t="s">
        <v>163</v>
      </c>
      <c r="C20" s="98">
        <v>2023</v>
      </c>
      <c r="D20" s="99"/>
      <c r="E20" s="98" t="s">
        <v>164</v>
      </c>
      <c r="F20" s="98">
        <v>12001</v>
      </c>
      <c r="G20" s="98" t="s">
        <v>67</v>
      </c>
      <c r="H20" s="102">
        <v>12379</v>
      </c>
      <c r="I20" s="98">
        <v>0</v>
      </c>
      <c r="J20" s="98">
        <v>50000</v>
      </c>
      <c r="K20" s="98" t="s">
        <v>165</v>
      </c>
      <c r="L20" s="98" t="s">
        <v>166</v>
      </c>
      <c r="M20" s="100">
        <v>576361</v>
      </c>
      <c r="N20" t="e">
        <f>#REF!</f>
        <v>#REF!</v>
      </c>
      <c r="O20">
        <f t="shared" si="0"/>
        <v>576361</v>
      </c>
    </row>
    <row r="21" spans="1:15" ht="25.5" x14ac:dyDescent="0.2">
      <c r="A21" s="98">
        <v>315</v>
      </c>
      <c r="B21" s="98" t="s">
        <v>163</v>
      </c>
      <c r="C21" s="98">
        <v>2023</v>
      </c>
      <c r="D21" s="99"/>
      <c r="E21" s="98" t="s">
        <v>164</v>
      </c>
      <c r="F21" s="98">
        <v>12001</v>
      </c>
      <c r="G21" s="98" t="s">
        <v>67</v>
      </c>
      <c r="H21" s="102">
        <v>12518</v>
      </c>
      <c r="I21" s="98">
        <v>0</v>
      </c>
      <c r="J21" s="98">
        <v>50000</v>
      </c>
      <c r="K21" s="98" t="s">
        <v>165</v>
      </c>
      <c r="L21" s="98" t="s">
        <v>166</v>
      </c>
      <c r="M21" s="100">
        <v>17408298</v>
      </c>
      <c r="N21" t="e">
        <f>#REF!</f>
        <v>#REF!</v>
      </c>
      <c r="O21">
        <f t="shared" si="0"/>
        <v>17408298</v>
      </c>
    </row>
    <row r="22" spans="1:15" ht="25.5" x14ac:dyDescent="0.2">
      <c r="A22" s="98">
        <v>357</v>
      </c>
      <c r="B22" s="98" t="s">
        <v>163</v>
      </c>
      <c r="C22" s="98">
        <v>2023</v>
      </c>
      <c r="D22" s="99"/>
      <c r="E22" s="98" t="s">
        <v>164</v>
      </c>
      <c r="F22" s="98">
        <v>12001</v>
      </c>
      <c r="G22" s="98" t="s">
        <v>67</v>
      </c>
      <c r="H22" s="102">
        <v>12590</v>
      </c>
      <c r="I22" s="98">
        <v>0</v>
      </c>
      <c r="J22" s="98">
        <v>50000</v>
      </c>
      <c r="K22" s="98" t="s">
        <v>165</v>
      </c>
      <c r="L22" s="98" t="s">
        <v>166</v>
      </c>
      <c r="M22" s="100">
        <v>400000</v>
      </c>
      <c r="N22" t="e">
        <f>#REF!</f>
        <v>#REF!</v>
      </c>
      <c r="O22">
        <f t="shared" si="0"/>
        <v>400000</v>
      </c>
    </row>
    <row r="23" spans="1:15" ht="25.5" x14ac:dyDescent="0.2">
      <c r="A23" s="98">
        <v>394</v>
      </c>
      <c r="B23" s="98" t="s">
        <v>163</v>
      </c>
      <c r="C23" s="98">
        <v>2023</v>
      </c>
      <c r="D23" s="99"/>
      <c r="E23" s="98" t="s">
        <v>164</v>
      </c>
      <c r="F23" s="98">
        <v>12001</v>
      </c>
      <c r="G23" s="98" t="s">
        <v>67</v>
      </c>
      <c r="H23" s="102">
        <v>12630</v>
      </c>
      <c r="I23" s="98">
        <v>0</v>
      </c>
      <c r="J23" s="98">
        <v>50000</v>
      </c>
      <c r="K23" s="98" t="s">
        <v>165</v>
      </c>
      <c r="L23" s="98" t="s">
        <v>166</v>
      </c>
      <c r="M23" s="100">
        <v>3000000</v>
      </c>
      <c r="N23" t="e">
        <f>#REF!</f>
        <v>#REF!</v>
      </c>
      <c r="O23">
        <f t="shared" si="0"/>
        <v>3000000</v>
      </c>
    </row>
    <row r="24" spans="1:15" ht="25.5" x14ac:dyDescent="0.2">
      <c r="A24" s="98">
        <v>528</v>
      </c>
      <c r="B24" s="98" t="s">
        <v>163</v>
      </c>
      <c r="C24" s="98">
        <v>2023</v>
      </c>
      <c r="D24" s="99"/>
      <c r="E24" s="98" t="s">
        <v>164</v>
      </c>
      <c r="F24" s="98">
        <v>12001</v>
      </c>
      <c r="G24" s="98" t="s">
        <v>67</v>
      </c>
      <c r="H24" s="102">
        <v>16276</v>
      </c>
      <c r="I24" s="98">
        <v>0</v>
      </c>
      <c r="J24" s="98">
        <v>50000</v>
      </c>
      <c r="K24" s="98" t="s">
        <v>165</v>
      </c>
      <c r="L24" s="98" t="s">
        <v>166</v>
      </c>
      <c r="M24" s="100">
        <v>2370629</v>
      </c>
      <c r="N24" t="e">
        <f>#REF!</f>
        <v>#REF!</v>
      </c>
      <c r="O24">
        <f t="shared" si="0"/>
        <v>2370629</v>
      </c>
    </row>
    <row r="25" spans="1:15" ht="25.5" x14ac:dyDescent="0.2">
      <c r="A25" s="98">
        <v>50</v>
      </c>
      <c r="B25" s="98" t="s">
        <v>163</v>
      </c>
      <c r="C25" s="98">
        <v>2023</v>
      </c>
      <c r="D25" s="99"/>
      <c r="E25" s="98" t="s">
        <v>164</v>
      </c>
      <c r="F25" s="98">
        <v>12001</v>
      </c>
      <c r="G25" s="98" t="s">
        <v>69</v>
      </c>
      <c r="H25" s="102">
        <v>10010</v>
      </c>
      <c r="I25" s="98">
        <v>0</v>
      </c>
      <c r="J25" s="98">
        <v>50000</v>
      </c>
      <c r="K25" s="98" t="s">
        <v>165</v>
      </c>
      <c r="L25" s="98" t="s">
        <v>166</v>
      </c>
      <c r="M25" s="100">
        <v>647790</v>
      </c>
      <c r="N25" t="e">
        <f>#REF!</f>
        <v>#REF!</v>
      </c>
      <c r="O25">
        <f t="shared" si="0"/>
        <v>647790</v>
      </c>
    </row>
    <row r="26" spans="1:15" ht="25.5" x14ac:dyDescent="0.2">
      <c r="A26" s="98">
        <v>146</v>
      </c>
      <c r="B26" s="98" t="s">
        <v>163</v>
      </c>
      <c r="C26" s="98">
        <v>2023</v>
      </c>
      <c r="D26" s="99"/>
      <c r="E26" s="98" t="s">
        <v>164</v>
      </c>
      <c r="F26" s="98">
        <v>12001</v>
      </c>
      <c r="G26" s="98" t="s">
        <v>69</v>
      </c>
      <c r="H26" s="102">
        <v>12015</v>
      </c>
      <c r="I26" s="98">
        <v>0</v>
      </c>
      <c r="J26" s="98">
        <v>50000</v>
      </c>
      <c r="K26" s="98" t="s">
        <v>165</v>
      </c>
      <c r="L26" s="98" t="s">
        <v>166</v>
      </c>
      <c r="M26" s="100">
        <v>9184921</v>
      </c>
      <c r="N26" t="e">
        <f>#REF!</f>
        <v>#REF!</v>
      </c>
      <c r="O26">
        <f t="shared" si="0"/>
        <v>9184921</v>
      </c>
    </row>
    <row r="27" spans="1:15" ht="25.5" x14ac:dyDescent="0.2">
      <c r="A27" s="98">
        <v>134</v>
      </c>
      <c r="B27" s="98" t="s">
        <v>163</v>
      </c>
      <c r="C27" s="98">
        <v>2023</v>
      </c>
      <c r="D27" s="99"/>
      <c r="E27" s="98" t="s">
        <v>164</v>
      </c>
      <c r="F27" s="98">
        <v>12001</v>
      </c>
      <c r="G27" s="98" t="s">
        <v>71</v>
      </c>
      <c r="H27" s="102">
        <v>12005</v>
      </c>
      <c r="I27" s="98">
        <v>0</v>
      </c>
      <c r="J27" s="98">
        <v>50000</v>
      </c>
      <c r="K27" s="98" t="s">
        <v>165</v>
      </c>
      <c r="L27" s="98" t="s">
        <v>166</v>
      </c>
      <c r="M27" s="100">
        <v>382000</v>
      </c>
      <c r="N27" t="e">
        <f>#REF!</f>
        <v>#REF!</v>
      </c>
      <c r="O27">
        <f t="shared" si="0"/>
        <v>382000</v>
      </c>
    </row>
    <row r="28" spans="1:15" ht="25.5" x14ac:dyDescent="0.2">
      <c r="A28" s="98">
        <v>139</v>
      </c>
      <c r="B28" s="98" t="s">
        <v>163</v>
      </c>
      <c r="C28" s="98">
        <v>2023</v>
      </c>
      <c r="D28" s="99"/>
      <c r="E28" s="98" t="s">
        <v>164</v>
      </c>
      <c r="F28" s="98">
        <v>12001</v>
      </c>
      <c r="G28" s="98" t="s">
        <v>71</v>
      </c>
      <c r="H28" s="102">
        <v>12010</v>
      </c>
      <c r="I28" s="98">
        <v>0</v>
      </c>
      <c r="J28" s="98">
        <v>50000</v>
      </c>
      <c r="K28" s="98" t="s">
        <v>165</v>
      </c>
      <c r="L28" s="98" t="s">
        <v>166</v>
      </c>
      <c r="M28" s="100">
        <v>419300</v>
      </c>
      <c r="N28" t="e">
        <f>#REF!</f>
        <v>#REF!</v>
      </c>
      <c r="O28">
        <f t="shared" si="0"/>
        <v>419300</v>
      </c>
    </row>
    <row r="29" spans="1:15" ht="25.5" x14ac:dyDescent="0.2">
      <c r="A29" s="98">
        <v>141</v>
      </c>
      <c r="B29" s="98" t="s">
        <v>163</v>
      </c>
      <c r="C29" s="98">
        <v>2023</v>
      </c>
      <c r="D29" s="99"/>
      <c r="E29" s="98" t="s">
        <v>164</v>
      </c>
      <c r="F29" s="98">
        <v>12001</v>
      </c>
      <c r="G29" s="98" t="s">
        <v>71</v>
      </c>
      <c r="H29" s="102">
        <v>12011</v>
      </c>
      <c r="I29" s="98">
        <v>0</v>
      </c>
      <c r="J29" s="98">
        <v>50000</v>
      </c>
      <c r="K29" s="98" t="s">
        <v>165</v>
      </c>
      <c r="L29" s="98" t="s">
        <v>166</v>
      </c>
      <c r="M29" s="100">
        <v>18413216</v>
      </c>
      <c r="N29" t="e">
        <f>#REF!</f>
        <v>#REF!</v>
      </c>
      <c r="O29">
        <f t="shared" si="0"/>
        <v>18413216</v>
      </c>
    </row>
    <row r="30" spans="1:15" ht="25.5" x14ac:dyDescent="0.2">
      <c r="A30" s="98">
        <v>143</v>
      </c>
      <c r="B30" s="98" t="s">
        <v>163</v>
      </c>
      <c r="C30" s="98">
        <v>2023</v>
      </c>
      <c r="D30" s="99"/>
      <c r="E30" s="98" t="s">
        <v>164</v>
      </c>
      <c r="F30" s="98">
        <v>12001</v>
      </c>
      <c r="G30" s="98" t="s">
        <v>71</v>
      </c>
      <c r="H30" s="102">
        <v>12012</v>
      </c>
      <c r="I30" s="98">
        <v>0</v>
      </c>
      <c r="J30" s="98">
        <v>50000</v>
      </c>
      <c r="K30" s="98" t="s">
        <v>165</v>
      </c>
      <c r="L30" s="98" t="s">
        <v>166</v>
      </c>
      <c r="M30" s="100">
        <v>60292606</v>
      </c>
      <c r="N30" t="e">
        <f>#REF!</f>
        <v>#REF!</v>
      </c>
      <c r="O30">
        <f t="shared" si="0"/>
        <v>60292606</v>
      </c>
    </row>
    <row r="31" spans="1:15" ht="25.5" x14ac:dyDescent="0.2">
      <c r="A31" s="98">
        <v>149</v>
      </c>
      <c r="B31" s="98" t="s">
        <v>163</v>
      </c>
      <c r="C31" s="98">
        <v>2023</v>
      </c>
      <c r="D31" s="99"/>
      <c r="E31" s="98" t="s">
        <v>164</v>
      </c>
      <c r="F31" s="98">
        <v>12001</v>
      </c>
      <c r="G31" s="98" t="s">
        <v>71</v>
      </c>
      <c r="H31" s="102">
        <v>12018</v>
      </c>
      <c r="I31" s="98">
        <v>0</v>
      </c>
      <c r="J31" s="98">
        <v>50000</v>
      </c>
      <c r="K31" s="98" t="s">
        <v>165</v>
      </c>
      <c r="L31" s="98" t="s">
        <v>166</v>
      </c>
      <c r="M31" s="100">
        <v>5733422</v>
      </c>
      <c r="N31" t="e">
        <f>#REF!</f>
        <v>#REF!</v>
      </c>
      <c r="O31">
        <f t="shared" si="0"/>
        <v>5733422</v>
      </c>
    </row>
    <row r="32" spans="1:15" ht="25.5" x14ac:dyDescent="0.2">
      <c r="A32" s="98">
        <v>373</v>
      </c>
      <c r="B32" s="98" t="s">
        <v>163</v>
      </c>
      <c r="C32" s="98">
        <v>2023</v>
      </c>
      <c r="D32" s="99"/>
      <c r="E32" s="98" t="s">
        <v>164</v>
      </c>
      <c r="F32" s="98">
        <v>12001</v>
      </c>
      <c r="G32" s="98" t="s">
        <v>71</v>
      </c>
      <c r="H32" s="102">
        <v>12608</v>
      </c>
      <c r="I32" s="98">
        <v>0</v>
      </c>
      <c r="J32" s="98">
        <v>50000</v>
      </c>
      <c r="K32" s="98" t="s">
        <v>165</v>
      </c>
      <c r="L32" s="98" t="s">
        <v>166</v>
      </c>
      <c r="M32" s="100">
        <v>1082041</v>
      </c>
      <c r="N32" t="e">
        <f>#REF!</f>
        <v>#REF!</v>
      </c>
      <c r="O32">
        <f t="shared" si="0"/>
        <v>1082041</v>
      </c>
    </row>
    <row r="33" spans="1:15" ht="25.5" x14ac:dyDescent="0.2">
      <c r="A33" s="98">
        <v>380</v>
      </c>
      <c r="B33" s="98" t="s">
        <v>163</v>
      </c>
      <c r="C33" s="98">
        <v>2023</v>
      </c>
      <c r="D33" s="99"/>
      <c r="E33" s="98" t="s">
        <v>164</v>
      </c>
      <c r="F33" s="98">
        <v>12001</v>
      </c>
      <c r="G33" s="98" t="s">
        <v>71</v>
      </c>
      <c r="H33" s="102">
        <v>12614</v>
      </c>
      <c r="I33" s="98">
        <v>0</v>
      </c>
      <c r="J33" s="98">
        <v>50000</v>
      </c>
      <c r="K33" s="98" t="s">
        <v>165</v>
      </c>
      <c r="L33" s="98" t="s">
        <v>166</v>
      </c>
      <c r="M33" s="100">
        <v>21346200</v>
      </c>
      <c r="N33" t="e">
        <f>#REF!</f>
        <v>#REF!</v>
      </c>
      <c r="O33">
        <f t="shared" si="0"/>
        <v>21346200</v>
      </c>
    </row>
    <row r="34" spans="1:15" ht="25.5" x14ac:dyDescent="0.2">
      <c r="A34" s="98">
        <v>382</v>
      </c>
      <c r="B34" s="98" t="s">
        <v>163</v>
      </c>
      <c r="C34" s="98">
        <v>2023</v>
      </c>
      <c r="D34" s="99"/>
      <c r="E34" s="98" t="s">
        <v>164</v>
      </c>
      <c r="F34" s="98">
        <v>12001</v>
      </c>
      <c r="G34" s="98" t="s">
        <v>71</v>
      </c>
      <c r="H34" s="102">
        <v>12615</v>
      </c>
      <c r="I34" s="98">
        <v>0</v>
      </c>
      <c r="J34" s="98">
        <v>50000</v>
      </c>
      <c r="K34" s="98" t="s">
        <v>165</v>
      </c>
      <c r="L34" s="98" t="s">
        <v>166</v>
      </c>
      <c r="M34" s="100">
        <v>163773082</v>
      </c>
      <c r="N34" t="e">
        <f>#REF!</f>
        <v>#REF!</v>
      </c>
      <c r="O34">
        <f t="shared" si="0"/>
        <v>163773082</v>
      </c>
    </row>
    <row r="35" spans="1:15" ht="25.5" x14ac:dyDescent="0.2">
      <c r="A35" s="98">
        <v>587</v>
      </c>
      <c r="B35" s="98" t="s">
        <v>163</v>
      </c>
      <c r="C35" s="98">
        <v>2023</v>
      </c>
      <c r="D35" s="99"/>
      <c r="E35" s="98" t="s">
        <v>164</v>
      </c>
      <c r="F35" s="98">
        <v>12001</v>
      </c>
      <c r="G35" s="98" t="s">
        <v>71</v>
      </c>
      <c r="H35" s="102">
        <v>19001</v>
      </c>
      <c r="I35" s="98">
        <v>0</v>
      </c>
      <c r="J35" s="98">
        <v>50000</v>
      </c>
      <c r="K35" s="98" t="s">
        <v>165</v>
      </c>
      <c r="L35" s="98" t="s">
        <v>166</v>
      </c>
      <c r="M35" s="99"/>
      <c r="N35" t="e">
        <f>#REF!</f>
        <v>#REF!</v>
      </c>
      <c r="O35">
        <f t="shared" si="0"/>
        <v>0</v>
      </c>
    </row>
    <row r="36" spans="1:15" ht="25.5" x14ac:dyDescent="0.2">
      <c r="A36" s="98">
        <v>259</v>
      </c>
      <c r="B36" s="98" t="s">
        <v>163</v>
      </c>
      <c r="C36" s="98">
        <v>2023</v>
      </c>
      <c r="D36" s="99"/>
      <c r="E36" s="98" t="s">
        <v>164</v>
      </c>
      <c r="F36" s="98">
        <v>12001</v>
      </c>
      <c r="G36" s="98" t="s">
        <v>68</v>
      </c>
      <c r="H36" s="102">
        <v>12285</v>
      </c>
      <c r="I36" s="98">
        <v>0</v>
      </c>
      <c r="J36" s="98">
        <v>50000</v>
      </c>
      <c r="K36" s="98" t="s">
        <v>165</v>
      </c>
      <c r="L36" s="98" t="s">
        <v>166</v>
      </c>
      <c r="M36" s="100">
        <v>842720480</v>
      </c>
      <c r="N36" t="e">
        <f>#REF!</f>
        <v>#REF!</v>
      </c>
      <c r="O36">
        <f t="shared" si="0"/>
        <v>842720480</v>
      </c>
    </row>
    <row r="37" spans="1:15" x14ac:dyDescent="0.2">
      <c r="M37">
        <f>SUM(M2:M36)</f>
        <v>1953035128</v>
      </c>
    </row>
    <row r="38" spans="1:15" x14ac:dyDescent="0.2">
      <c r="M38">
        <f>Carryforwards!O24</f>
        <v>156316646</v>
      </c>
    </row>
    <row r="39" spans="1:15" x14ac:dyDescent="0.2">
      <c r="M39">
        <f>M37+M38</f>
        <v>2109351774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EX-E</vt:lpstr>
      <vt:lpstr>EX-F</vt:lpstr>
      <vt:lpstr>EX-G</vt:lpstr>
      <vt:lpstr>EX-H</vt:lpstr>
      <vt:lpstr>Carryforwards</vt:lpstr>
      <vt:lpstr>Appropriations</vt:lpstr>
      <vt:lpstr>BUDAPP</vt:lpstr>
      <vt:lpstr>DOTEXP</vt:lpstr>
      <vt:lpstr>INCAPP</vt:lpstr>
      <vt:lpstr>INITAPP</vt:lpstr>
      <vt:lpstr>'EX-E'!Print_Area</vt:lpstr>
      <vt:lpstr>'EX-F'!Print_Area</vt:lpstr>
      <vt:lpstr>'EX-G'!Print_Area</vt:lpstr>
      <vt:lpstr>'EX-H'!Print_Area</vt:lpstr>
      <vt:lpstr>'EX-H'!Print_Area_MI</vt:lpstr>
      <vt:lpstr>UNEXPAPP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Wilson</dc:creator>
  <cp:lastModifiedBy>Salerni, Rebecca</cp:lastModifiedBy>
  <cp:lastPrinted>2023-12-27T15:46:51Z</cp:lastPrinted>
  <dcterms:created xsi:type="dcterms:W3CDTF">1999-05-10T16:01:32Z</dcterms:created>
  <dcterms:modified xsi:type="dcterms:W3CDTF">2025-01-02T23:38:19Z</dcterms:modified>
</cp:coreProperties>
</file>